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harts/chart7.xml" ContentType="application/vnd.openxmlformats-officedocument.drawingml.chart+xml"/>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harts/chart8.xml" ContentType="application/vnd.openxmlformats-officedocument.drawingml.chart+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harts/chart9.xml" ContentType="application/vnd.openxmlformats-officedocument.drawingml.chart+xml"/>
  <Override PartName="/xl/drawings/drawing5.xml" ContentType="application/vnd.openxmlformats-officedocument.drawing+xml"/>
  <Override PartName="/xl/activeX/activeX4.xml" ContentType="application/vnd.ms-office.activeX+xml"/>
  <Override PartName="/xl/activeX/activeX4.bin" ContentType="application/vnd.ms-office.activeX"/>
  <Override PartName="/xl/charts/chart10.xml" ContentType="application/vnd.openxmlformats-officedocument.drawingml.chart+xml"/>
  <Override PartName="/xl/drawings/drawing6.xml" ContentType="application/vnd.openxmlformats-officedocument.drawing+xml"/>
  <Override PartName="/xl/activeX/activeX5.xml" ContentType="application/vnd.ms-office.activeX+xml"/>
  <Override PartName="/xl/activeX/activeX5.bin" ContentType="application/vnd.ms-office.activeX"/>
  <Override PartName="/xl/charts/chart11.xml" ContentType="application/vnd.openxmlformats-officedocument.drawingml.chart+xml"/>
  <Override PartName="/xl/drawings/drawing7.xml" ContentType="application/vnd.openxmlformats-officedocument.drawing+xml"/>
  <Override PartName="/xl/activeX/activeX6.xml" ContentType="application/vnd.ms-office.activeX+xml"/>
  <Override PartName="/xl/activeX/activeX6.bin" ContentType="application/vnd.ms-office.activeX"/>
  <Override PartName="/xl/charts/chart12.xml" ContentType="application/vnd.openxmlformats-officedocument.drawingml.chart+xml"/>
  <Override PartName="/xl/drawings/drawing8.xml" ContentType="application/vnd.openxmlformats-officedocument.drawing+xml"/>
  <Override PartName="/xl/activeX/activeX7.xml" ContentType="application/vnd.ms-office.activeX+xml"/>
  <Override PartName="/xl/activeX/activeX7.bin" ContentType="application/vnd.ms-office.activeX"/>
  <Override PartName="/xl/charts/chart13.xml" ContentType="application/vnd.openxmlformats-officedocument.drawingml.chart+xml"/>
  <Override PartName="/xl/drawings/drawing9.xml" ContentType="application/vnd.openxmlformats-officedocument.drawing+xml"/>
  <Override PartName="/xl/activeX/activeX8.xml" ContentType="application/vnd.ms-office.activeX+xml"/>
  <Override PartName="/xl/activeX/activeX8.bin" ContentType="application/vnd.ms-office.activeX"/>
  <Override PartName="/xl/charts/chart14.xml" ContentType="application/vnd.openxmlformats-officedocument.drawingml.chart+xml"/>
  <Override PartName="/xl/drawings/drawing10.xml" ContentType="application/vnd.openxmlformats-officedocument.drawing+xml"/>
  <Override PartName="/xl/activeX/activeX9.xml" ContentType="application/vnd.ms-office.activeX+xml"/>
  <Override PartName="/xl/activeX/activeX9.bin" ContentType="application/vnd.ms-office.activeX"/>
  <Override PartName="/xl/charts/chart15.xml" ContentType="application/vnd.openxmlformats-officedocument.drawingml.chart+xml"/>
  <Override PartName="/xl/drawings/drawing11.xml" ContentType="application/vnd.openxmlformats-officedocument.drawing+xml"/>
  <Override PartName="/xl/activeX/activeX10.xml" ContentType="application/vnd.ms-office.activeX+xml"/>
  <Override PartName="/xl/activeX/activeX10.bin" ContentType="application/vnd.ms-office.activeX"/>
  <Override PartName="/xl/charts/chart16.xml" ContentType="application/vnd.openxmlformats-officedocument.drawingml.chart+xml"/>
  <Override PartName="/xl/drawings/drawing12.xml" ContentType="application/vnd.openxmlformats-officedocument.drawing+xml"/>
  <Override PartName="/xl/activeX/activeX11.xml" ContentType="application/vnd.ms-office.activeX+xml"/>
  <Override PartName="/xl/activeX/activeX11.bin" ContentType="application/vnd.ms-office.activeX"/>
  <Override PartName="/xl/charts/chart17.xml" ContentType="application/vnd.openxmlformats-officedocument.drawingml.chart+xml"/>
  <Override PartName="/xl/drawings/drawing13.xml" ContentType="application/vnd.openxmlformats-officedocument.drawing+xml"/>
  <Override PartName="/xl/activeX/activeX12.xml" ContentType="application/vnd.ms-office.activeX+xml"/>
  <Override PartName="/xl/activeX/activeX12.bin" ContentType="application/vnd.ms-office.activeX"/>
  <Override PartName="/xl/charts/chart18.xml" ContentType="application/vnd.openxmlformats-officedocument.drawingml.chart+xml"/>
  <Override PartName="/xl/drawings/drawing14.xml" ContentType="application/vnd.openxmlformats-officedocument.drawing+xml"/>
  <Override PartName="/xl/activeX/activeX13.xml" ContentType="application/vnd.ms-office.activeX+xml"/>
  <Override PartName="/xl/activeX/activeX13.bin" ContentType="application/vnd.ms-office.activeX"/>
  <Override PartName="/xl/charts/chart19.xml" ContentType="application/vnd.openxmlformats-officedocument.drawingml.chart+xml"/>
  <Override PartName="/xl/drawings/drawing15.xml" ContentType="application/vnd.openxmlformats-officedocument.drawing+xml"/>
  <Override PartName="/xl/activeX/activeX14.xml" ContentType="application/vnd.ms-office.activeX+xml"/>
  <Override PartName="/xl/activeX/activeX14.bin" ContentType="application/vnd.ms-office.activeX"/>
  <Override PartName="/xl/charts/chart20.xml" ContentType="application/vnd.openxmlformats-officedocument.drawingml.chart+xml"/>
  <Override PartName="/xl/drawings/drawing16.xml" ContentType="application/vnd.openxmlformats-officedocument.drawing+xml"/>
  <Override PartName="/xl/activeX/activeX15.xml" ContentType="application/vnd.ms-office.activeX+xml"/>
  <Override PartName="/xl/activeX/activeX15.bin" ContentType="application/vnd.ms-office.activeX"/>
  <Override PartName="/xl/charts/chart21.xml" ContentType="application/vnd.openxmlformats-officedocument.drawingml.chart+xml"/>
  <Override PartName="/xl/drawings/drawing17.xml" ContentType="application/vnd.openxmlformats-officedocument.drawing+xml"/>
  <Override PartName="/xl/activeX/activeX16.xml" ContentType="application/vnd.ms-office.activeX+xml"/>
  <Override PartName="/xl/activeX/activeX16.bin" ContentType="application/vnd.ms-office.activeX"/>
  <Override PartName="/xl/charts/chart22.xml" ContentType="application/vnd.openxmlformats-officedocument.drawingml.chart+xml"/>
  <Override PartName="/xl/drawings/drawing18.xml" ContentType="application/vnd.openxmlformats-officedocument.drawing+xml"/>
  <Override PartName="/xl/activeX/activeX17.xml" ContentType="application/vnd.ms-office.activeX+xml"/>
  <Override PartName="/xl/activeX/activeX17.bin" ContentType="application/vnd.ms-office.activeX"/>
  <Override PartName="/xl/charts/chart23.xml" ContentType="application/vnd.openxmlformats-officedocument.drawingml.chart+xml"/>
  <Override PartName="/xl/drawings/drawing19.xml" ContentType="application/vnd.openxmlformats-officedocument.drawing+xml"/>
  <Override PartName="/xl/activeX/activeX18.xml" ContentType="application/vnd.ms-office.activeX+xml"/>
  <Override PartName="/xl/activeX/activeX18.bin" ContentType="application/vnd.ms-office.activeX"/>
  <Override PartName="/xl/charts/chart24.xml" ContentType="application/vnd.openxmlformats-officedocument.drawingml.chart+xml"/>
  <Override PartName="/xl/drawings/drawing20.xml" ContentType="application/vnd.openxmlformats-officedocument.drawing+xml"/>
  <Override PartName="/xl/activeX/activeX19.xml" ContentType="application/vnd.ms-office.activeX+xml"/>
  <Override PartName="/xl/activeX/activeX19.bin" ContentType="application/vnd.ms-office.activeX"/>
  <Override PartName="/xl/charts/chart25.xml" ContentType="application/vnd.openxmlformats-officedocument.drawingml.chart+xml"/>
  <Override PartName="/xl/charts/chart26.xml" ContentType="application/vnd.openxmlformats-officedocument.drawingml.chart+xml"/>
  <Override PartName="/xl/drawings/drawing21.xml" ContentType="application/vnd.openxmlformats-officedocument.drawing+xml"/>
  <Override PartName="/xl/activeX/activeX20.xml" ContentType="application/vnd.ms-office.activeX+xml"/>
  <Override PartName="/xl/activeX/activeX20.bin" ContentType="application/vnd.ms-office.activeX"/>
  <Override PartName="/xl/charts/chart27.xml" ContentType="application/vnd.openxmlformats-officedocument.drawingml.chart+xml"/>
  <Override PartName="/xl/drawings/drawing22.xml" ContentType="application/vnd.openxmlformats-officedocument.drawing+xml"/>
  <Override PartName="/xl/activeX/activeX21.xml" ContentType="application/vnd.ms-office.activeX+xml"/>
  <Override PartName="/xl/activeX/activeX21.bin" ContentType="application/vnd.ms-office.activeX"/>
  <Override PartName="/xl/charts/chart28.xml" ContentType="application/vnd.openxmlformats-officedocument.drawingml.chart+xml"/>
  <Override PartName="/xl/drawings/drawing23.xml" ContentType="application/vnd.openxmlformats-officedocument.drawing+xml"/>
  <Override PartName="/xl/activeX/activeX22.xml" ContentType="application/vnd.ms-office.activeX+xml"/>
  <Override PartName="/xl/activeX/activeX22.bin" ContentType="application/vnd.ms-office.activeX"/>
  <Override PartName="/xl/charts/chart29.xml" ContentType="application/vnd.openxmlformats-officedocument.drawingml.chart+xml"/>
  <Override PartName="/xl/drawings/drawing24.xml" ContentType="application/vnd.openxmlformats-officedocument.drawing+xml"/>
  <Override PartName="/xl/activeX/activeX23.xml" ContentType="application/vnd.ms-office.activeX+xml"/>
  <Override PartName="/xl/activeX/activeX23.bin" ContentType="application/vnd.ms-office.activeX"/>
  <Override PartName="/xl/charts/chart30.xml" ContentType="application/vnd.openxmlformats-officedocument.drawingml.chart+xml"/>
  <Override PartName="/xl/drawings/drawing25.xml" ContentType="application/vnd.openxmlformats-officedocument.drawing+xml"/>
  <Override PartName="/xl/activeX/activeX24.xml" ContentType="application/vnd.ms-office.activeX+xml"/>
  <Override PartName="/xl/activeX/activeX24.bin" ContentType="application/vnd.ms-office.activeX"/>
  <Override PartName="/xl/charts/chart31.xml" ContentType="application/vnd.openxmlformats-officedocument.drawingml.chart+xml"/>
  <Override PartName="/xl/drawings/drawing26.xml" ContentType="application/vnd.openxmlformats-officedocument.drawing+xml"/>
  <Override PartName="/xl/activeX/activeX25.xml" ContentType="application/vnd.ms-office.activeX+xml"/>
  <Override PartName="/xl/activeX/activeX25.bin" ContentType="application/vnd.ms-office.activeX"/>
  <Override PartName="/xl/charts/chart32.xml" ContentType="application/vnd.openxmlformats-officedocument.drawingml.chart+xml"/>
  <Override PartName="/xl/drawings/drawing27.xml" ContentType="application/vnd.openxmlformats-officedocument.drawing+xml"/>
  <Override PartName="/xl/activeX/activeX26.xml" ContentType="application/vnd.ms-office.activeX+xml"/>
  <Override PartName="/xl/activeX/activeX26.bin" ContentType="application/vnd.ms-office.activeX"/>
  <Override PartName="/xl/charts/chart33.xml" ContentType="application/vnd.openxmlformats-officedocument.drawingml.chart+xml"/>
  <Override PartName="/xl/drawings/drawing28.xml" ContentType="application/vnd.openxmlformats-officedocument.drawing+xml"/>
  <Override PartName="/xl/activeX/activeX27.xml" ContentType="application/vnd.ms-office.activeX+xml"/>
  <Override PartName="/xl/activeX/activeX27.bin" ContentType="application/vnd.ms-office.activeX"/>
  <Override PartName="/xl/charts/chart34.xml" ContentType="application/vnd.openxmlformats-officedocument.drawingml.chart+xml"/>
  <Override PartName="/xl/drawings/drawing29.xml" ContentType="application/vnd.openxmlformats-officedocument.drawing+xml"/>
  <Override PartName="/xl/activeX/activeX28.xml" ContentType="application/vnd.ms-office.activeX+xml"/>
  <Override PartName="/xl/activeX/activeX28.bin" ContentType="application/vnd.ms-office.activeX"/>
  <Override PartName="/xl/charts/chart35.xml" ContentType="application/vnd.openxmlformats-officedocument.drawingml.chart+xml"/>
  <Override PartName="/xl/drawings/drawing30.xml" ContentType="application/vnd.openxmlformats-officedocument.drawing+xml"/>
  <Override PartName="/xl/activeX/activeX29.xml" ContentType="application/vnd.ms-office.activeX+xml"/>
  <Override PartName="/xl/activeX/activeX29.bin" ContentType="application/vnd.ms-office.activeX"/>
  <Override PartName="/xl/charts/chart36.xml" ContentType="application/vnd.openxmlformats-officedocument.drawingml.chart+xml"/>
  <Override PartName="/xl/drawings/drawing31.xml" ContentType="application/vnd.openxmlformats-officedocument.drawing+xml"/>
  <Override PartName="/xl/activeX/activeX30.xml" ContentType="application/vnd.ms-office.activeX+xml"/>
  <Override PartName="/xl/activeX/activeX30.bin" ContentType="application/vnd.ms-office.activeX"/>
  <Override PartName="/xl/charts/chart37.xml" ContentType="application/vnd.openxmlformats-officedocument.drawingml.chart+xml"/>
  <Override PartName="/xl/drawings/drawing32.xml" ContentType="application/vnd.openxmlformats-officedocument.drawing+xml"/>
  <Override PartName="/xl/activeX/activeX31.xml" ContentType="application/vnd.ms-office.activeX+xml"/>
  <Override PartName="/xl/activeX/activeX31.bin" ContentType="application/vnd.ms-office.activeX"/>
  <Override PartName="/xl/charts/chart38.xml" ContentType="application/vnd.openxmlformats-officedocument.drawingml.chart+xml"/>
  <Override PartName="/xl/drawings/drawing33.xml" ContentType="application/vnd.openxmlformats-officedocument.drawing+xml"/>
  <Override PartName="/xl/activeX/activeX32.xml" ContentType="application/vnd.ms-office.activeX+xml"/>
  <Override PartName="/xl/activeX/activeX32.bin" ContentType="application/vnd.ms-office.activeX"/>
  <Override PartName="/xl/charts/chart39.xml" ContentType="application/vnd.openxmlformats-officedocument.drawingml.chart+xml"/>
  <Override PartName="/xl/drawings/drawing34.xml" ContentType="application/vnd.openxmlformats-officedocument.drawing+xml"/>
  <Override PartName="/xl/activeX/activeX33.xml" ContentType="application/vnd.ms-office.activeX+xml"/>
  <Override PartName="/xl/activeX/activeX33.bin" ContentType="application/vnd.ms-office.activeX"/>
  <Override PartName="/xl/charts/chart40.xml" ContentType="application/vnd.openxmlformats-officedocument.drawingml.chart+xml"/>
  <Override PartName="/xl/drawings/drawing35.xml" ContentType="application/vnd.openxmlformats-officedocument.drawing+xml"/>
  <Override PartName="/xl/charts/chart41.xml" ContentType="application/vnd.openxmlformats-officedocument.drawingml.chart+xml"/>
  <Override PartName="/xl/drawings/drawing36.xml" ContentType="application/vnd.openxmlformats-officedocument.drawing+xml"/>
  <Override PartName="/xl/activeX/activeX34.xml" ContentType="application/vnd.ms-office.activeX+xml"/>
  <Override PartName="/xl/activeX/activeX34.bin" ContentType="application/vnd.ms-office.activeX"/>
  <Override PartName="/xl/charts/chart42.xml" ContentType="application/vnd.openxmlformats-officedocument.drawingml.chart+xml"/>
  <Override PartName="/xl/drawings/drawing37.xml" ContentType="application/vnd.openxmlformats-officedocument.drawing+xml"/>
  <Override PartName="/xl/charts/chart43.xml" ContentType="application/vnd.openxmlformats-officedocument.drawingml.chart+xml"/>
  <Override PartName="/xl/drawings/drawing38.xml" ContentType="application/vnd.openxmlformats-officedocument.drawing+xml"/>
  <Override PartName="/xl/activeX/activeX35.xml" ContentType="application/vnd.ms-office.activeX+xml"/>
  <Override PartName="/xl/activeX/activeX35.bin" ContentType="application/vnd.ms-office.activeX"/>
  <Override PartName="/xl/charts/chart44.xml" ContentType="application/vnd.openxmlformats-officedocument.drawingml.chart+xml"/>
  <Override PartName="/xl/drawings/drawing39.xml" ContentType="application/vnd.openxmlformats-officedocument.drawing+xml"/>
  <Override PartName="/xl/charts/chart45.xml" ContentType="application/vnd.openxmlformats-officedocument.drawingml.chart+xml"/>
  <Override PartName="/xl/drawings/drawing40.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41.xml" ContentType="application/vnd.openxmlformats-officedocument.drawing+xml"/>
  <Override PartName="/xl/drawings/drawing42.xml" ContentType="application/vnd.openxmlformats-officedocument.drawing+xml"/>
  <Override PartName="/xl/charts/chart49.xml" ContentType="application/vnd.openxmlformats-officedocument.drawingml.chart+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harts/chart5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1660" windowHeight="5070" tabRatio="815"/>
  </bookViews>
  <sheets>
    <sheet name="Updated Newsletter" sheetId="130" r:id="rId1"/>
    <sheet name="Corn_Chart" sheetId="47" r:id="rId2"/>
    <sheet name="Soybean_Chart" sheetId="49" r:id="rId3"/>
    <sheet name="Soybean Meal_Chart" sheetId="50" r:id="rId4"/>
    <sheet name="Soybean Oil_Chart" sheetId="51" r:id="rId5"/>
    <sheet name="Rough_Rice" sheetId="104" r:id="rId6"/>
    <sheet name="Wheat_Chart" sheetId="52" r:id="rId7"/>
    <sheet name="Coffee_Chart" sheetId="74" r:id="rId8"/>
    <sheet name="Barrel_Chart" sheetId="53" r:id="rId9"/>
    <sheet name="Block_Chart" sheetId="54" r:id="rId10"/>
    <sheet name="Milk_Chart" sheetId="55" r:id="rId11"/>
    <sheet name="Butter_Chart" sheetId="108" r:id="rId12"/>
    <sheet name="Cattle_Chart " sheetId="56" r:id="rId13"/>
    <sheet name="Ground_Chart" sheetId="69" r:id="rId14"/>
    <sheet name="Hog_Chart" sheetId="57" r:id="rId15"/>
    <sheet name="Pork Belly_Chart" sheetId="66" r:id="rId16"/>
    <sheet name="Chicken_Chart" sheetId="64" r:id="rId17"/>
    <sheet name="CornOil_Chart" sheetId="86" r:id="rId18"/>
    <sheet name="PeanutOil_Chart" sheetId="87" r:id="rId19"/>
    <sheet name="CrudeOil_Chart" sheetId="59" r:id="rId20"/>
    <sheet name="HeatingOil_Chart" sheetId="110" r:id="rId21"/>
    <sheet name="Diesel_Chart" sheetId="60" r:id="rId22"/>
    <sheet name="Gasoline_Chart" sheetId="61" r:id="rId23"/>
    <sheet name="Natural Gas_Chart" sheetId="92" r:id="rId24"/>
    <sheet name="Sugar #16" sheetId="102" r:id="rId25"/>
    <sheet name="Euro_Chart" sheetId="89" r:id="rId26"/>
    <sheet name="Canadian_Chart" sheetId="90" r:id="rId27"/>
    <sheet name="Chinese_Chart" sheetId="91" r:id="rId28"/>
    <sheet name="Thailand_Chart" sheetId="121" r:id="rId29"/>
    <sheet name="Norway_Chart" sheetId="122" r:id="rId30"/>
    <sheet name="Chile_Chart" sheetId="123" r:id="rId31"/>
    <sheet name="Vietnam_Chart" sheetId="124" r:id="rId32"/>
    <sheet name="India_Chart" sheetId="125" r:id="rId33"/>
    <sheet name="Peru_Chart" sheetId="126" r:id="rId34"/>
    <sheet name="Corn" sheetId="34" state="hidden" r:id="rId35"/>
    <sheet name="Soybeans" sheetId="35" state="hidden" r:id="rId36"/>
    <sheet name="Soy Meal" sheetId="36" state="hidden" r:id="rId37"/>
    <sheet name="Soybean Oil_Weekly" sheetId="32" state="hidden" r:id="rId38"/>
    <sheet name="Rough Rice" sheetId="103" state="hidden" r:id="rId39"/>
    <sheet name="Wheat" sheetId="37" state="hidden" r:id="rId40"/>
    <sheet name="Barrels" sheetId="38" state="hidden" r:id="rId41"/>
    <sheet name="Blocks" sheetId="39" state="hidden" r:id="rId42"/>
    <sheet name="Milk" sheetId="40" state="hidden" r:id="rId43"/>
    <sheet name="Butter" sheetId="107" state="hidden" r:id="rId44"/>
    <sheet name="Cattle" sheetId="41" state="hidden" r:id="rId45"/>
    <sheet name="Ground Beef" sheetId="67" state="hidden" r:id="rId46"/>
    <sheet name="Hog" sheetId="42" state="hidden" r:id="rId47"/>
    <sheet name="Pork Belly" sheetId="68" state="hidden" r:id="rId48"/>
    <sheet name="Chicken" sheetId="43" state="hidden" r:id="rId49"/>
    <sheet name="Corn Oil" sheetId="80" state="hidden" r:id="rId50"/>
    <sheet name="Peanut Oil" sheetId="79" state="hidden" r:id="rId51"/>
    <sheet name="Crude" sheetId="46" state="hidden" r:id="rId52"/>
    <sheet name="Heating_Oil" sheetId="109" state="hidden" r:id="rId53"/>
    <sheet name="Diesel" sheetId="45" state="hidden" r:id="rId54"/>
    <sheet name="Gas" sheetId="44" state="hidden" r:id="rId55"/>
    <sheet name="Nat Gas" sheetId="78" state="hidden" r:id="rId56"/>
    <sheet name="Euro" sheetId="81" state="hidden" r:id="rId57"/>
    <sheet name="British Pound" sheetId="127" state="hidden" r:id="rId58"/>
    <sheet name="Swiss Frank" sheetId="128" state="hidden" r:id="rId59"/>
    <sheet name="Canadian" sheetId="82" state="hidden" r:id="rId60"/>
    <sheet name="Chinese" sheetId="83" state="hidden" r:id="rId61"/>
    <sheet name="Currency Index" sheetId="129" state="hidden" r:id="rId62"/>
    <sheet name="Chile" sheetId="117" state="hidden" r:id="rId63"/>
    <sheet name="India" sheetId="119" state="hidden" r:id="rId64"/>
    <sheet name="Norway" sheetId="116" state="hidden" r:id="rId65"/>
    <sheet name="Peru" sheetId="120" state="hidden" r:id="rId66"/>
    <sheet name="Thailand" sheetId="115" state="hidden" r:id="rId67"/>
    <sheet name="Vietnam" sheetId="118" state="hidden" r:id="rId68"/>
    <sheet name="Sugar 16" sheetId="101" state="hidden" r:id="rId69"/>
    <sheet name="Coffee" sheetId="75" state="hidden" r:id="rId70"/>
    <sheet name="Sheet1" sheetId="70" state="hidden" r:id="rId71"/>
    <sheet name="Sheet2" sheetId="71" state="hidden" r:id="rId72"/>
    <sheet name="CPI_Month" sheetId="113" state="hidden" r:id="rId73"/>
    <sheet name="CPI" sheetId="97" state="hidden" r:id="rId74"/>
    <sheet name="PPI_Month" sheetId="114" state="hidden" r:id="rId75"/>
    <sheet name="PPI_Chart" sheetId="94" state="hidden" r:id="rId76"/>
    <sheet name="Newsletter" sheetId="106" state="hidden" r:id="rId77"/>
    <sheet name="World Food Index" sheetId="95" state="hidden" r:id="rId78"/>
    <sheet name="Month" sheetId="99" state="hidden" r:id="rId79"/>
    <sheet name="08Crude" sheetId="93" state="hidden" r:id="rId80"/>
    <sheet name="Sheet4" sheetId="73" state="hidden" r:id="rId81"/>
    <sheet name="Quote" sheetId="100" state="hidden" r:id="rId82"/>
    <sheet name="Sheet3" sheetId="105" state="hidden" r:id="rId83"/>
    <sheet name="CPI_tbl" sheetId="111" state="hidden" r:id="rId84"/>
    <sheet name="PPI_tbl" sheetId="112" state="hidden" r:id="rId85"/>
    <sheet name="Sheet5" sheetId="131" state="hidden" r:id="rId86"/>
  </sheets>
  <externalReferences>
    <externalReference r:id="rId87"/>
  </externalReferences>
  <definedNames>
    <definedName name="_xlnm.Print_Area" localSheetId="76">Newsletter!$A$1:$Q$53</definedName>
    <definedName name="_xlnm.Print_Area" localSheetId="0">'Updated Newsletter'!$A$1:$Q$86</definedName>
    <definedName name="_xlnm.Print_Area" localSheetId="77">'World Food Index'!$A$1:$N$54</definedName>
  </definedNames>
  <calcPr calcId="145621"/>
</workbook>
</file>

<file path=xl/calcChain.xml><?xml version="1.0" encoding="utf-8"?>
<calcChain xmlns="http://schemas.openxmlformats.org/spreadsheetml/2006/main">
  <c r="E42" i="129" l="1"/>
  <c r="F42" i="129"/>
  <c r="G42" i="129"/>
  <c r="H42" i="129"/>
  <c r="I42" i="129"/>
  <c r="D198" i="71"/>
  <c r="E198" i="71"/>
  <c r="D199" i="71"/>
  <c r="E199" i="71"/>
  <c r="B198" i="71"/>
  <c r="D198" i="70"/>
  <c r="E198" i="70"/>
  <c r="D199" i="70"/>
  <c r="E199" i="70"/>
  <c r="B198" i="70"/>
  <c r="E41" i="129"/>
  <c r="F41" i="129"/>
  <c r="G41" i="129"/>
  <c r="H41" i="129"/>
  <c r="I41" i="129"/>
  <c r="E40" i="129" l="1"/>
  <c r="F40" i="129"/>
  <c r="G40" i="129"/>
  <c r="H40" i="129"/>
  <c r="I40" i="129"/>
  <c r="D197" i="71"/>
  <c r="E197" i="71"/>
  <c r="D197" i="70"/>
  <c r="E197" i="70"/>
  <c r="E39" i="129" l="1"/>
  <c r="F39" i="129"/>
  <c r="G39" i="129"/>
  <c r="H39" i="129"/>
  <c r="I39" i="129"/>
  <c r="D196" i="71"/>
  <c r="E196" i="71"/>
  <c r="D196" i="70"/>
  <c r="E196" i="70"/>
  <c r="D195" i="71" l="1"/>
  <c r="E195" i="71"/>
  <c r="D195" i="70"/>
  <c r="E195" i="70"/>
  <c r="E38" i="129"/>
  <c r="F38" i="129"/>
  <c r="G38" i="129"/>
  <c r="H38" i="129"/>
  <c r="I38" i="129"/>
  <c r="B190" i="71" l="1"/>
  <c r="B194" i="71"/>
  <c r="B190" i="70"/>
  <c r="B194" i="70"/>
  <c r="E37" i="129"/>
  <c r="F37" i="129"/>
  <c r="G37" i="129"/>
  <c r="H37" i="129"/>
  <c r="I37" i="129"/>
  <c r="D193" i="71"/>
  <c r="E193" i="71"/>
  <c r="D194" i="71"/>
  <c r="E194" i="71"/>
  <c r="D194" i="70"/>
  <c r="E194" i="70"/>
  <c r="D193" i="70"/>
  <c r="E193" i="70"/>
  <c r="E36" i="129" l="1"/>
  <c r="F36" i="129"/>
  <c r="G36" i="129"/>
  <c r="H36" i="129"/>
  <c r="I36" i="129"/>
  <c r="D192" i="71" l="1"/>
  <c r="E192" i="71"/>
  <c r="D192" i="70"/>
  <c r="E192" i="70"/>
  <c r="E35" i="129"/>
  <c r="F35" i="129"/>
  <c r="G35" i="129"/>
  <c r="H35" i="129"/>
  <c r="I35" i="129"/>
  <c r="E34" i="129" l="1"/>
  <c r="F34" i="129"/>
  <c r="G34" i="129"/>
  <c r="H34" i="129"/>
  <c r="I34" i="129"/>
  <c r="D191" i="71" l="1"/>
  <c r="E191" i="71"/>
  <c r="D191" i="70"/>
  <c r="E191" i="70"/>
  <c r="E33" i="129" l="1"/>
  <c r="F33" i="129"/>
  <c r="G33" i="129"/>
  <c r="H33" i="129"/>
  <c r="I33" i="129"/>
  <c r="D190" i="71" l="1"/>
  <c r="E190" i="71"/>
  <c r="D190" i="70"/>
  <c r="E190" i="70"/>
  <c r="E32" i="129" l="1"/>
  <c r="F32" i="129"/>
  <c r="G32" i="129"/>
  <c r="H32" i="129"/>
  <c r="I32" i="129"/>
  <c r="D189" i="70" l="1"/>
  <c r="E189" i="70"/>
  <c r="D189" i="71"/>
  <c r="E189" i="71"/>
  <c r="D188" i="71" l="1"/>
  <c r="E188" i="71"/>
  <c r="D188" i="70"/>
  <c r="E188" i="70"/>
  <c r="E31" i="129"/>
  <c r="F31" i="129"/>
  <c r="G31" i="129"/>
  <c r="H31" i="129"/>
  <c r="I31" i="129"/>
  <c r="D42" i="131" l="1"/>
  <c r="D43" i="131"/>
  <c r="D44" i="131"/>
  <c r="D45" i="131"/>
  <c r="D46" i="131"/>
  <c r="D47" i="131"/>
  <c r="D48" i="131"/>
  <c r="D49" i="131"/>
  <c r="D50" i="131"/>
  <c r="D51" i="131"/>
  <c r="D52" i="131"/>
  <c r="D1" i="131"/>
  <c r="D2" i="131"/>
  <c r="D3" i="131"/>
  <c r="D4" i="131"/>
  <c r="D5" i="131"/>
  <c r="D6" i="131"/>
  <c r="D7" i="131"/>
  <c r="D8" i="131"/>
  <c r="D9" i="131"/>
  <c r="D10" i="131"/>
  <c r="D11" i="131"/>
  <c r="D12" i="131"/>
  <c r="D13" i="131"/>
  <c r="D14" i="131"/>
  <c r="D15" i="131"/>
  <c r="D16" i="131"/>
  <c r="D17" i="131"/>
  <c r="D18" i="131"/>
  <c r="D19" i="131"/>
  <c r="D20" i="131"/>
  <c r="D21" i="131"/>
  <c r="D22" i="131"/>
  <c r="D23" i="131"/>
  <c r="D24" i="131"/>
  <c r="D25" i="131"/>
  <c r="D26" i="131"/>
  <c r="D27" i="131"/>
  <c r="D28" i="131"/>
  <c r="D29" i="131"/>
  <c r="C30" i="131"/>
  <c r="C31" i="131"/>
  <c r="C32" i="131"/>
  <c r="C33" i="131"/>
  <c r="C34" i="131"/>
  <c r="C35" i="131"/>
  <c r="C36" i="131"/>
  <c r="C37" i="131"/>
  <c r="C38" i="131"/>
  <c r="C39" i="131"/>
  <c r="C40" i="131"/>
  <c r="C41" i="131"/>
  <c r="C42" i="131"/>
  <c r="C43" i="131"/>
  <c r="C44" i="131"/>
  <c r="C45" i="131"/>
  <c r="C46" i="131"/>
  <c r="C47" i="131"/>
  <c r="C48" i="131"/>
  <c r="C49" i="131"/>
  <c r="C50" i="131"/>
  <c r="C51" i="131"/>
  <c r="C52" i="131"/>
  <c r="C2" i="131"/>
  <c r="C3" i="131"/>
  <c r="C4" i="131"/>
  <c r="C5" i="131"/>
  <c r="C6" i="131"/>
  <c r="C7" i="131"/>
  <c r="C8" i="131"/>
  <c r="C9" i="131"/>
  <c r="C10" i="131"/>
  <c r="C11" i="131"/>
  <c r="C12" i="131"/>
  <c r="C13" i="131"/>
  <c r="C14" i="131"/>
  <c r="C15" i="131"/>
  <c r="C16" i="131"/>
  <c r="C17" i="131"/>
  <c r="C18" i="131"/>
  <c r="C19" i="131"/>
  <c r="C20" i="131"/>
  <c r="C21" i="131"/>
  <c r="C22" i="131"/>
  <c r="C23" i="131"/>
  <c r="C24" i="131"/>
  <c r="C25" i="131"/>
  <c r="C26" i="131"/>
  <c r="C27" i="131"/>
  <c r="C28" i="131"/>
  <c r="C29" i="131"/>
  <c r="C1" i="131"/>
  <c r="B2" i="131"/>
  <c r="B3" i="131"/>
  <c r="B4" i="131"/>
  <c r="B5" i="131"/>
  <c r="B6" i="131"/>
  <c r="B7" i="131"/>
  <c r="B8" i="131"/>
  <c r="B9" i="131"/>
  <c r="B10" i="131"/>
  <c r="B11" i="131"/>
  <c r="B12" i="131"/>
  <c r="B13" i="131"/>
  <c r="B14" i="131"/>
  <c r="B15" i="131"/>
  <c r="B16" i="131"/>
  <c r="B17" i="131"/>
  <c r="B18" i="131"/>
  <c r="B19" i="131"/>
  <c r="B20" i="131"/>
  <c r="B21" i="131"/>
  <c r="B22" i="131"/>
  <c r="B23" i="131"/>
  <c r="B24" i="131"/>
  <c r="B25" i="131"/>
  <c r="B26" i="131"/>
  <c r="B27" i="131"/>
  <c r="B28" i="131"/>
  <c r="B29" i="131"/>
  <c r="B30" i="131"/>
  <c r="D30" i="131" s="1"/>
  <c r="B31" i="131"/>
  <c r="D31" i="131" s="1"/>
  <c r="B32" i="131"/>
  <c r="D32" i="131" s="1"/>
  <c r="B33" i="131"/>
  <c r="D33" i="131" s="1"/>
  <c r="B34" i="131"/>
  <c r="D34" i="131" s="1"/>
  <c r="B35" i="131"/>
  <c r="D35" i="131" s="1"/>
  <c r="B36" i="131"/>
  <c r="D36" i="131" s="1"/>
  <c r="B37" i="131"/>
  <c r="D37" i="131" s="1"/>
  <c r="B38" i="131"/>
  <c r="D38" i="131" s="1"/>
  <c r="B39" i="131"/>
  <c r="D39" i="131" s="1"/>
  <c r="B40" i="131"/>
  <c r="D40" i="131" s="1"/>
  <c r="B41" i="131"/>
  <c r="D41" i="131" s="1"/>
  <c r="B42" i="131"/>
  <c r="B43" i="131"/>
  <c r="B44" i="131"/>
  <c r="B45" i="131"/>
  <c r="B46" i="131"/>
  <c r="B47" i="131"/>
  <c r="B48" i="131"/>
  <c r="B49" i="131"/>
  <c r="B50" i="131"/>
  <c r="B51" i="131"/>
  <c r="B52" i="131"/>
  <c r="B1" i="131"/>
  <c r="A52" i="131"/>
  <c r="A41" i="131"/>
  <c r="A42" i="131"/>
  <c r="A43" i="131"/>
  <c r="A44" i="131"/>
  <c r="A45" i="131"/>
  <c r="A46" i="131"/>
  <c r="A47" i="131"/>
  <c r="A48" i="131"/>
  <c r="A49" i="131"/>
  <c r="A50" i="131"/>
  <c r="A51" i="131"/>
  <c r="A2" i="131"/>
  <c r="A3" i="131"/>
  <c r="A4" i="131"/>
  <c r="A5" i="131"/>
  <c r="A6" i="131"/>
  <c r="A7" i="131"/>
  <c r="A8" i="131"/>
  <c r="A9" i="131"/>
  <c r="A10" i="131"/>
  <c r="A11" i="131"/>
  <c r="A12" i="131"/>
  <c r="A13" i="131"/>
  <c r="A14" i="131"/>
  <c r="A15" i="131"/>
  <c r="A16" i="131"/>
  <c r="A17" i="131"/>
  <c r="A18" i="131"/>
  <c r="A19" i="131"/>
  <c r="A20" i="131"/>
  <c r="A21" i="131"/>
  <c r="A22" i="131"/>
  <c r="A23" i="131"/>
  <c r="A24" i="131"/>
  <c r="A25" i="131"/>
  <c r="A26" i="131"/>
  <c r="A27" i="131"/>
  <c r="A28" i="131"/>
  <c r="A29" i="131"/>
  <c r="A30" i="131"/>
  <c r="A31" i="131"/>
  <c r="A32" i="131"/>
  <c r="A33" i="131"/>
  <c r="A34" i="131"/>
  <c r="A35" i="131"/>
  <c r="A36" i="131"/>
  <c r="A37" i="131"/>
  <c r="A38" i="131"/>
  <c r="A39" i="131"/>
  <c r="A40" i="131"/>
  <c r="A1" i="131"/>
  <c r="E30" i="129" l="1"/>
  <c r="F30" i="129"/>
  <c r="G30" i="129"/>
  <c r="H30" i="129"/>
  <c r="I30" i="129"/>
  <c r="D187" i="71"/>
  <c r="E187" i="71"/>
  <c r="D187" i="70"/>
  <c r="E187" i="70"/>
  <c r="E29" i="129" l="1"/>
  <c r="F29" i="129"/>
  <c r="G29" i="129"/>
  <c r="H29" i="129"/>
  <c r="I29" i="129"/>
  <c r="D186" i="71"/>
  <c r="E186" i="71"/>
  <c r="D186" i="70"/>
  <c r="E186" i="70"/>
  <c r="E28" i="129" l="1"/>
  <c r="F28" i="129"/>
  <c r="G28" i="129"/>
  <c r="H28" i="129"/>
  <c r="I28" i="129"/>
  <c r="D185" i="71"/>
  <c r="E185" i="71"/>
  <c r="B185" i="71"/>
  <c r="D185" i="70"/>
  <c r="E185" i="70"/>
  <c r="B185" i="70"/>
  <c r="E27" i="129" l="1"/>
  <c r="F27" i="129"/>
  <c r="G27" i="129"/>
  <c r="H27" i="129"/>
  <c r="I27" i="129"/>
  <c r="D184" i="71"/>
  <c r="E184" i="71"/>
  <c r="D184" i="70"/>
  <c r="E184" i="70"/>
  <c r="E26" i="129" l="1"/>
  <c r="F26" i="129"/>
  <c r="G26" i="129"/>
  <c r="H26" i="129"/>
  <c r="I26" i="129"/>
  <c r="D183" i="71"/>
  <c r="E183" i="71"/>
  <c r="D183" i="70"/>
  <c r="E183" i="70"/>
  <c r="D182" i="71" l="1"/>
  <c r="E182" i="71"/>
  <c r="D182" i="70"/>
  <c r="E182" i="70"/>
  <c r="E25" i="129"/>
  <c r="F25" i="129"/>
  <c r="G25" i="129"/>
  <c r="H25" i="129"/>
  <c r="I25" i="129"/>
  <c r="B181" i="71" l="1"/>
  <c r="B181" i="70"/>
  <c r="D181" i="71"/>
  <c r="E181" i="71"/>
  <c r="D181" i="70"/>
  <c r="E181" i="70"/>
  <c r="E23" i="129"/>
  <c r="F23" i="129"/>
  <c r="G23" i="129"/>
  <c r="H23" i="129"/>
  <c r="I23" i="129"/>
  <c r="E24" i="129"/>
  <c r="F24" i="129"/>
  <c r="G24" i="129"/>
  <c r="H24" i="129"/>
  <c r="I24" i="129"/>
  <c r="E22" i="129" l="1"/>
  <c r="F22" i="129"/>
  <c r="G22" i="129"/>
  <c r="H22" i="129"/>
  <c r="I22" i="129"/>
  <c r="E21" i="129" l="1"/>
  <c r="F21" i="129"/>
  <c r="G21" i="129"/>
  <c r="H21" i="129"/>
  <c r="I21" i="129"/>
  <c r="E20" i="129" l="1"/>
  <c r="F20" i="129"/>
  <c r="G20" i="129"/>
  <c r="H20" i="129"/>
  <c r="I20" i="129"/>
  <c r="D178" i="70"/>
  <c r="E178" i="70"/>
  <c r="D179" i="70"/>
  <c r="E179" i="70"/>
  <c r="D180" i="70"/>
  <c r="E180" i="70"/>
  <c r="D177" i="71"/>
  <c r="E177" i="71"/>
  <c r="D178" i="71"/>
  <c r="E178" i="71"/>
  <c r="D179" i="71"/>
  <c r="E179" i="71"/>
  <c r="D180" i="71"/>
  <c r="E180" i="71"/>
  <c r="B177" i="71"/>
  <c r="D177" i="70"/>
  <c r="E177" i="70"/>
  <c r="B177" i="70"/>
  <c r="D56" i="34" l="1"/>
  <c r="D55" i="81"/>
  <c r="E19" i="129"/>
  <c r="F19" i="129"/>
  <c r="G19" i="129"/>
  <c r="H19" i="129"/>
  <c r="I19" i="129"/>
  <c r="D176" i="70"/>
  <c r="E176" i="70"/>
  <c r="D176" i="71"/>
  <c r="E176" i="71"/>
  <c r="E18" i="129" l="1"/>
  <c r="F18" i="129"/>
  <c r="G18" i="129"/>
  <c r="H18" i="129"/>
  <c r="I18" i="129"/>
  <c r="D175" i="70"/>
  <c r="E175" i="70"/>
  <c r="D175" i="71"/>
  <c r="E175" i="71"/>
  <c r="E17" i="129" l="1"/>
  <c r="F17" i="129"/>
  <c r="G17" i="129"/>
  <c r="H17" i="129"/>
  <c r="I17" i="129"/>
  <c r="D174" i="71"/>
  <c r="E174" i="71"/>
  <c r="D174" i="70"/>
  <c r="E174" i="70"/>
  <c r="D173" i="71" l="1"/>
  <c r="E173" i="71"/>
  <c r="D173" i="70"/>
  <c r="E173" i="70"/>
  <c r="E16" i="129"/>
  <c r="F16" i="129"/>
  <c r="G16" i="129"/>
  <c r="H16" i="129"/>
  <c r="I16" i="129"/>
  <c r="E15" i="129" l="1"/>
  <c r="F15" i="129"/>
  <c r="G15" i="129"/>
  <c r="H15" i="129"/>
  <c r="I15" i="129"/>
  <c r="D172" i="71"/>
  <c r="E172" i="71"/>
  <c r="B172" i="71"/>
  <c r="D172" i="70"/>
  <c r="E172" i="70"/>
  <c r="B172" i="70"/>
  <c r="D171" i="71" l="1"/>
  <c r="E171" i="71"/>
  <c r="D171" i="70"/>
  <c r="E171" i="70"/>
  <c r="E14" i="129"/>
  <c r="F14" i="129"/>
  <c r="G14" i="129"/>
  <c r="H14" i="129"/>
  <c r="I14" i="129"/>
  <c r="E13" i="129" l="1"/>
  <c r="F13" i="129"/>
  <c r="G13" i="129"/>
  <c r="H13" i="129"/>
  <c r="I13" i="129"/>
  <c r="D170" i="71"/>
  <c r="E170" i="71"/>
  <c r="D170" i="70"/>
  <c r="E170" i="70"/>
  <c r="E12" i="129" l="1"/>
  <c r="F12" i="129"/>
  <c r="G12" i="129"/>
  <c r="H12" i="129"/>
  <c r="I12" i="129"/>
  <c r="D169" i="71"/>
  <c r="E169" i="71"/>
  <c r="D169" i="70"/>
  <c r="E169" i="70"/>
  <c r="E11" i="129" l="1"/>
  <c r="F11" i="129"/>
  <c r="G11" i="129"/>
  <c r="H11" i="129"/>
  <c r="I11" i="129"/>
  <c r="D168" i="71"/>
  <c r="E168" i="71"/>
  <c r="B168" i="71"/>
  <c r="D168" i="70"/>
  <c r="E168" i="70"/>
  <c r="B168" i="70"/>
  <c r="E10" i="129" l="1"/>
  <c r="F10" i="129"/>
  <c r="G10" i="129"/>
  <c r="H10" i="129"/>
  <c r="I10" i="129"/>
  <c r="E9" i="129" l="1"/>
  <c r="F9" i="129"/>
  <c r="G9" i="129"/>
  <c r="H9" i="129"/>
  <c r="I9" i="129"/>
  <c r="E8" i="129" l="1"/>
  <c r="F8" i="129"/>
  <c r="G8" i="129"/>
  <c r="H8" i="129"/>
  <c r="I8" i="129"/>
  <c r="B2" i="129" l="1"/>
  <c r="B8" i="75"/>
  <c r="B12" i="75"/>
  <c r="B16" i="75"/>
  <c r="B21" i="75"/>
  <c r="B25" i="75"/>
  <c r="B29" i="75"/>
  <c r="B34" i="75"/>
  <c r="B38" i="75"/>
  <c r="B42" i="75"/>
  <c r="B47" i="75"/>
  <c r="B51" i="75"/>
  <c r="B3" i="103"/>
  <c r="D164" i="71"/>
  <c r="E164" i="71"/>
  <c r="D165" i="71"/>
  <c r="E165" i="71"/>
  <c r="D166" i="71"/>
  <c r="E166" i="71"/>
  <c r="D167" i="71"/>
  <c r="E167" i="71"/>
  <c r="B164" i="71"/>
  <c r="D165" i="70"/>
  <c r="E165" i="70"/>
  <c r="D166" i="70"/>
  <c r="E166" i="70"/>
  <c r="D167" i="70"/>
  <c r="E167" i="70"/>
  <c r="D164" i="70"/>
  <c r="E164" i="70"/>
  <c r="B164" i="70"/>
  <c r="E7" i="129" l="1"/>
  <c r="F7" i="129"/>
  <c r="G7" i="129"/>
  <c r="H7" i="129"/>
  <c r="I7" i="129"/>
  <c r="I6" i="129" l="1"/>
  <c r="H6" i="129"/>
  <c r="G6" i="129"/>
  <c r="F6" i="129"/>
  <c r="I3" i="129"/>
  <c r="I4" i="129"/>
  <c r="I5" i="129"/>
  <c r="I2" i="129"/>
  <c r="H3" i="129"/>
  <c r="H4" i="129"/>
  <c r="H5" i="129"/>
  <c r="H2" i="129"/>
  <c r="G3" i="129"/>
  <c r="G4" i="129"/>
  <c r="G5" i="129"/>
  <c r="G2" i="129"/>
  <c r="F3" i="129"/>
  <c r="F4" i="129"/>
  <c r="F5" i="129"/>
  <c r="F2" i="129"/>
  <c r="E4" i="129"/>
  <c r="E3" i="129"/>
  <c r="E2" i="129"/>
  <c r="D55" i="68" l="1"/>
  <c r="D55" i="42"/>
  <c r="D55" i="67"/>
  <c r="D55" i="41"/>
  <c r="D55" i="107"/>
  <c r="D55" i="40"/>
  <c r="D55" i="39"/>
  <c r="D55" i="38"/>
  <c r="D55" i="37"/>
  <c r="D55" i="103"/>
  <c r="D55" i="32"/>
  <c r="D55" i="36"/>
  <c r="D55" i="35"/>
  <c r="D55" i="34"/>
  <c r="B159" i="71"/>
  <c r="D159" i="71"/>
  <c r="E159" i="71"/>
  <c r="D160" i="71"/>
  <c r="E160" i="71"/>
  <c r="D161" i="71"/>
  <c r="E161" i="71"/>
  <c r="D162" i="71"/>
  <c r="E162" i="71"/>
  <c r="D163" i="71"/>
  <c r="E163" i="71"/>
  <c r="D55" i="75"/>
  <c r="D2" i="75"/>
  <c r="D2" i="101"/>
  <c r="D55" i="101"/>
  <c r="D55" i="118"/>
  <c r="D55" i="115"/>
  <c r="D55" i="120"/>
  <c r="D55" i="116"/>
  <c r="D55" i="119"/>
  <c r="D55" i="117"/>
  <c r="D2" i="83"/>
  <c r="D2" i="82"/>
  <c r="D2" i="128"/>
  <c r="D2" i="127"/>
  <c r="D2" i="81"/>
  <c r="D2" i="78"/>
  <c r="D2" i="44"/>
  <c r="D55" i="44" s="1"/>
  <c r="D2" i="45"/>
  <c r="D2" i="109"/>
  <c r="D2" i="46"/>
  <c r="E2" i="46"/>
  <c r="D2" i="79"/>
  <c r="D2" i="80"/>
  <c r="D2" i="43"/>
  <c r="D2" i="68"/>
  <c r="D2" i="42"/>
  <c r="D2" i="67"/>
  <c r="D2" i="41"/>
  <c r="D2" i="107"/>
  <c r="D2" i="40"/>
  <c r="D2" i="39"/>
  <c r="D2" i="38"/>
  <c r="D2" i="37"/>
  <c r="D2" i="103"/>
  <c r="D2" i="32"/>
  <c r="D2" i="36"/>
  <c r="D2" i="35"/>
  <c r="D2" i="34"/>
  <c r="D55" i="83"/>
  <c r="D55" i="82"/>
  <c r="D55" i="128"/>
  <c r="D55" i="78"/>
  <c r="D55" i="45"/>
  <c r="D55" i="46"/>
  <c r="D55" i="79"/>
  <c r="E55" i="80"/>
  <c r="D55" i="80"/>
  <c r="D55" i="43"/>
  <c r="E55" i="41"/>
  <c r="F55" i="41"/>
  <c r="G55" i="41"/>
  <c r="H55" i="41"/>
  <c r="L29" i="127" l="1"/>
  <c r="A9" i="43"/>
  <c r="G43" i="130"/>
  <c r="D43" i="130"/>
  <c r="A54" i="128"/>
  <c r="A53" i="128"/>
  <c r="A52" i="128"/>
  <c r="A51" i="128"/>
  <c r="B51" i="128" s="1"/>
  <c r="A50" i="128"/>
  <c r="A49" i="128"/>
  <c r="A48" i="128"/>
  <c r="A47" i="128"/>
  <c r="B47" i="128" s="1"/>
  <c r="A46" i="128"/>
  <c r="A45" i="128"/>
  <c r="A44" i="128"/>
  <c r="A43" i="128"/>
  <c r="A42" i="128"/>
  <c r="B42" i="128" s="1"/>
  <c r="A41" i="128"/>
  <c r="A40" i="128"/>
  <c r="A39" i="128"/>
  <c r="A38" i="128"/>
  <c r="B38" i="128" s="1"/>
  <c r="A37" i="128"/>
  <c r="A36" i="128"/>
  <c r="A35" i="128"/>
  <c r="A34" i="128"/>
  <c r="B34" i="128" s="1"/>
  <c r="A33" i="128"/>
  <c r="A32" i="128"/>
  <c r="A31" i="128"/>
  <c r="A30" i="128"/>
  <c r="A29" i="128"/>
  <c r="B29" i="128" s="1"/>
  <c r="A28" i="128"/>
  <c r="A27" i="128"/>
  <c r="A26" i="128"/>
  <c r="A25" i="128"/>
  <c r="B25" i="128" s="1"/>
  <c r="A24" i="128"/>
  <c r="A23" i="128"/>
  <c r="A22" i="128"/>
  <c r="A21" i="128"/>
  <c r="B21" i="128" s="1"/>
  <c r="A20" i="128"/>
  <c r="A19" i="128"/>
  <c r="A18" i="128"/>
  <c r="A17" i="128"/>
  <c r="A16" i="128"/>
  <c r="B16" i="128" s="1"/>
  <c r="A15" i="128"/>
  <c r="A14" i="128"/>
  <c r="A13" i="128"/>
  <c r="A12" i="128"/>
  <c r="B12" i="128" s="1"/>
  <c r="A11" i="128"/>
  <c r="A10" i="128"/>
  <c r="A9" i="128"/>
  <c r="A8" i="128"/>
  <c r="B8" i="128" s="1"/>
  <c r="A7" i="128"/>
  <c r="A6" i="128"/>
  <c r="A5" i="128"/>
  <c r="A4" i="128"/>
  <c r="A3" i="128"/>
  <c r="B2" i="128"/>
  <c r="F43" i="130"/>
  <c r="F40" i="130"/>
  <c r="G40" i="130"/>
  <c r="D40" i="130"/>
  <c r="A54" i="127"/>
  <c r="A53" i="127"/>
  <c r="A52" i="127"/>
  <c r="A51" i="127"/>
  <c r="B51" i="127" s="1"/>
  <c r="A50" i="127"/>
  <c r="A49" i="127"/>
  <c r="A48" i="127"/>
  <c r="A47" i="127"/>
  <c r="B47" i="127" s="1"/>
  <c r="A46" i="127"/>
  <c r="A45" i="127"/>
  <c r="A44" i="127"/>
  <c r="A43" i="127"/>
  <c r="A42" i="127"/>
  <c r="B42" i="127" s="1"/>
  <c r="A41" i="127"/>
  <c r="A40" i="127"/>
  <c r="A39" i="127"/>
  <c r="A38" i="127"/>
  <c r="B38" i="127" s="1"/>
  <c r="A37" i="127"/>
  <c r="A36" i="127"/>
  <c r="A35" i="127"/>
  <c r="A34" i="127"/>
  <c r="B34" i="127" s="1"/>
  <c r="A33" i="127"/>
  <c r="A32" i="127"/>
  <c r="A31" i="127"/>
  <c r="A30" i="127"/>
  <c r="A29" i="127"/>
  <c r="B29" i="127" s="1"/>
  <c r="A28" i="127"/>
  <c r="A27" i="127"/>
  <c r="A26" i="127"/>
  <c r="A25" i="127"/>
  <c r="B25" i="127" s="1"/>
  <c r="A24" i="127"/>
  <c r="A23" i="127"/>
  <c r="A22" i="127"/>
  <c r="A21" i="127"/>
  <c r="B21" i="127" s="1"/>
  <c r="A20" i="127"/>
  <c r="A19" i="127"/>
  <c r="A18" i="127"/>
  <c r="A17" i="127"/>
  <c r="A16" i="127"/>
  <c r="B16" i="127" s="1"/>
  <c r="A15" i="127"/>
  <c r="A14" i="127"/>
  <c r="A13" i="127"/>
  <c r="A12" i="127"/>
  <c r="B12" i="127" s="1"/>
  <c r="A11" i="127"/>
  <c r="A10" i="127"/>
  <c r="A9" i="127"/>
  <c r="A8" i="127"/>
  <c r="B8" i="127" s="1"/>
  <c r="A7" i="127"/>
  <c r="A6" i="127"/>
  <c r="A5" i="127"/>
  <c r="A4" i="127"/>
  <c r="A3" i="127"/>
  <c r="B2" i="127"/>
  <c r="G47" i="130"/>
  <c r="D47" i="130"/>
  <c r="G46" i="130"/>
  <c r="D46" i="130"/>
  <c r="G42" i="130"/>
  <c r="D42" i="130"/>
  <c r="G41" i="130"/>
  <c r="D41" i="130"/>
  <c r="G39" i="130"/>
  <c r="D39" i="130"/>
  <c r="G36" i="130"/>
  <c r="D36" i="130"/>
  <c r="G35" i="130"/>
  <c r="D35" i="130"/>
  <c r="G34" i="130"/>
  <c r="D34" i="130"/>
  <c r="G33" i="130"/>
  <c r="D33" i="130"/>
  <c r="G32" i="130"/>
  <c r="D32" i="130"/>
  <c r="G29" i="130"/>
  <c r="D29" i="130"/>
  <c r="G28" i="130"/>
  <c r="D28" i="130"/>
  <c r="G27" i="130"/>
  <c r="D27" i="130"/>
  <c r="G26" i="130"/>
  <c r="D26" i="130"/>
  <c r="G25" i="130"/>
  <c r="D25" i="130"/>
  <c r="G24" i="130"/>
  <c r="D24" i="130"/>
  <c r="G23" i="130"/>
  <c r="D23" i="130"/>
  <c r="G20" i="130"/>
  <c r="D20" i="130"/>
  <c r="G19" i="130"/>
  <c r="D19" i="130"/>
  <c r="G18" i="130"/>
  <c r="D18" i="130"/>
  <c r="G17" i="130"/>
  <c r="D17" i="130"/>
  <c r="G16" i="130"/>
  <c r="D16" i="130"/>
  <c r="G15" i="130"/>
  <c r="D15" i="130"/>
  <c r="G14" i="130"/>
  <c r="D14" i="130"/>
  <c r="G13" i="130"/>
  <c r="D13" i="130"/>
  <c r="G12" i="130"/>
  <c r="D12" i="130"/>
  <c r="G11" i="130"/>
  <c r="D11" i="130"/>
  <c r="A9" i="130"/>
  <c r="O6" i="130"/>
  <c r="G45" i="106"/>
  <c r="G44" i="106"/>
  <c r="G41" i="106"/>
  <c r="G40" i="106"/>
  <c r="G39" i="106"/>
  <c r="D45" i="106"/>
  <c r="D44" i="106"/>
  <c r="D41" i="106"/>
  <c r="D40" i="106"/>
  <c r="D39" i="106"/>
  <c r="G36" i="106"/>
  <c r="G35" i="106"/>
  <c r="G34" i="106"/>
  <c r="G33" i="106"/>
  <c r="G32" i="106"/>
  <c r="D36" i="106"/>
  <c r="D35" i="106"/>
  <c r="D34" i="106"/>
  <c r="D33" i="106"/>
  <c r="D32" i="106"/>
  <c r="G29" i="106"/>
  <c r="G28" i="106"/>
  <c r="G27" i="106"/>
  <c r="G26" i="106"/>
  <c r="G25" i="106"/>
  <c r="G24" i="106"/>
  <c r="G23" i="106"/>
  <c r="D29" i="106"/>
  <c r="D28" i="106"/>
  <c r="D27" i="106"/>
  <c r="D26" i="106"/>
  <c r="D25" i="106"/>
  <c r="D24" i="106"/>
  <c r="D23" i="106"/>
  <c r="G20" i="106"/>
  <c r="G19" i="106"/>
  <c r="G18" i="106"/>
  <c r="G17" i="106"/>
  <c r="G16" i="106"/>
  <c r="G15" i="106"/>
  <c r="G14" i="106"/>
  <c r="G13" i="106"/>
  <c r="G12" i="106"/>
  <c r="G11" i="106"/>
  <c r="D20" i="106"/>
  <c r="D19" i="106"/>
  <c r="D18" i="106"/>
  <c r="D17" i="106"/>
  <c r="D16" i="106"/>
  <c r="D15" i="106"/>
  <c r="D14" i="106"/>
  <c r="D13" i="106"/>
  <c r="D12" i="106"/>
  <c r="D11" i="106"/>
  <c r="A9" i="106"/>
  <c r="E19" i="106" s="1"/>
  <c r="O6" i="106"/>
  <c r="J3" i="129"/>
  <c r="J4" i="129"/>
  <c r="J7" i="129"/>
  <c r="J8" i="129"/>
  <c r="J9" i="129"/>
  <c r="J10" i="129"/>
  <c r="J11" i="129"/>
  <c r="J12" i="129"/>
  <c r="J13" i="129"/>
  <c r="J14" i="129"/>
  <c r="J15" i="129"/>
  <c r="J16" i="129"/>
  <c r="J17" i="129"/>
  <c r="J18" i="129"/>
  <c r="J19" i="129"/>
  <c r="J20" i="129"/>
  <c r="J21" i="129"/>
  <c r="J22" i="129"/>
  <c r="J23" i="129"/>
  <c r="J24" i="129"/>
  <c r="J25" i="129"/>
  <c r="J26" i="129"/>
  <c r="J27" i="129"/>
  <c r="J28" i="129"/>
  <c r="J29" i="129"/>
  <c r="J30" i="129"/>
  <c r="J31" i="129"/>
  <c r="J32" i="129"/>
  <c r="J33" i="129"/>
  <c r="J34" i="129"/>
  <c r="J35" i="129"/>
  <c r="J36" i="129"/>
  <c r="J37" i="129"/>
  <c r="J38" i="129"/>
  <c r="J39" i="129"/>
  <c r="J40" i="129"/>
  <c r="J41" i="129"/>
  <c r="J42" i="129"/>
  <c r="J43" i="129"/>
  <c r="J44" i="129"/>
  <c r="J45" i="129"/>
  <c r="J46" i="129"/>
  <c r="J47" i="129"/>
  <c r="J48" i="129"/>
  <c r="J49" i="129"/>
  <c r="J50" i="129"/>
  <c r="J51" i="129"/>
  <c r="J52" i="129"/>
  <c r="J53" i="129"/>
  <c r="J2" i="129"/>
  <c r="A53" i="129"/>
  <c r="A52" i="129"/>
  <c r="A51" i="129"/>
  <c r="A50" i="129"/>
  <c r="A49" i="129"/>
  <c r="A48" i="129"/>
  <c r="A47" i="129"/>
  <c r="A46" i="129"/>
  <c r="A45" i="129"/>
  <c r="A44" i="129"/>
  <c r="A43" i="129"/>
  <c r="A42" i="129"/>
  <c r="A41" i="129"/>
  <c r="A40" i="129"/>
  <c r="A39" i="129"/>
  <c r="A38" i="129"/>
  <c r="A37" i="129"/>
  <c r="A36" i="129"/>
  <c r="A35" i="129"/>
  <c r="A34" i="129"/>
  <c r="A33" i="129"/>
  <c r="A32" i="129"/>
  <c r="A31" i="129"/>
  <c r="A30" i="129"/>
  <c r="A29" i="129"/>
  <c r="A28" i="129"/>
  <c r="A27" i="129"/>
  <c r="A26" i="129"/>
  <c r="A25" i="129"/>
  <c r="A24" i="129"/>
  <c r="A23" i="129"/>
  <c r="A22" i="129"/>
  <c r="A21" i="129"/>
  <c r="A20" i="129"/>
  <c r="A19" i="129"/>
  <c r="A18" i="129"/>
  <c r="A17" i="129"/>
  <c r="A16" i="129"/>
  <c r="A15" i="129"/>
  <c r="A14" i="129"/>
  <c r="A13" i="129"/>
  <c r="A12" i="129"/>
  <c r="A11" i="129"/>
  <c r="A10" i="129"/>
  <c r="A9" i="129"/>
  <c r="A8" i="129"/>
  <c r="A7" i="129"/>
  <c r="A6" i="129"/>
  <c r="A5" i="129"/>
  <c r="A4" i="129"/>
  <c r="A3" i="129"/>
  <c r="A2" i="129"/>
  <c r="L3" i="81"/>
  <c r="L4" i="81"/>
  <c r="L5" i="81"/>
  <c r="L6" i="81"/>
  <c r="E5" i="129" s="1"/>
  <c r="J5" i="129" s="1"/>
  <c r="L7" i="81"/>
  <c r="E6" i="129" s="1"/>
  <c r="J6" i="129" s="1"/>
  <c r="L8" i="81"/>
  <c r="L9" i="81"/>
  <c r="L10" i="81"/>
  <c r="L11" i="81"/>
  <c r="L12" i="81"/>
  <c r="L13" i="81"/>
  <c r="L14" i="81"/>
  <c r="L15" i="81"/>
  <c r="L16" i="81"/>
  <c r="L17" i="81"/>
  <c r="L18" i="81"/>
  <c r="L19" i="81"/>
  <c r="L20" i="81"/>
  <c r="L21" i="81"/>
  <c r="L22" i="81"/>
  <c r="L23" i="81"/>
  <c r="L24" i="81"/>
  <c r="L25" i="81"/>
  <c r="L26" i="81"/>
  <c r="L27" i="81"/>
  <c r="L28" i="81"/>
  <c r="M3" i="81"/>
  <c r="N3" i="81"/>
  <c r="O3" i="81"/>
  <c r="P3" i="81"/>
  <c r="M4" i="81"/>
  <c r="N4" i="81"/>
  <c r="O4" i="81"/>
  <c r="P4" i="81"/>
  <c r="M5" i="81"/>
  <c r="N5" i="81"/>
  <c r="O5" i="81"/>
  <c r="P5" i="81"/>
  <c r="M6" i="81"/>
  <c r="N6" i="81"/>
  <c r="O6" i="81"/>
  <c r="P6" i="81"/>
  <c r="M7" i="81"/>
  <c r="N7" i="81"/>
  <c r="O7" i="81"/>
  <c r="P7" i="81"/>
  <c r="M8" i="81"/>
  <c r="N8" i="81"/>
  <c r="O8" i="81"/>
  <c r="P8" i="81"/>
  <c r="M9" i="81"/>
  <c r="N9" i="81"/>
  <c r="O9" i="81"/>
  <c r="P9" i="81"/>
  <c r="M10" i="81"/>
  <c r="N10" i="81"/>
  <c r="O10" i="81"/>
  <c r="P10" i="81"/>
  <c r="M11" i="81"/>
  <c r="N11" i="81"/>
  <c r="O11" i="81"/>
  <c r="P11" i="81"/>
  <c r="M12" i="81"/>
  <c r="N12" i="81"/>
  <c r="O12" i="81"/>
  <c r="P12" i="81"/>
  <c r="M13" i="81"/>
  <c r="N13" i="81"/>
  <c r="O13" i="81"/>
  <c r="P13" i="81"/>
  <c r="M14" i="81"/>
  <c r="N14" i="81"/>
  <c r="O14" i="81"/>
  <c r="P14" i="81"/>
  <c r="M15" i="81"/>
  <c r="N15" i="81"/>
  <c r="O15" i="81"/>
  <c r="P15" i="81"/>
  <c r="M16" i="81"/>
  <c r="N16" i="81"/>
  <c r="O16" i="81"/>
  <c r="P16" i="81"/>
  <c r="M17" i="81"/>
  <c r="N17" i="81"/>
  <c r="O17" i="81"/>
  <c r="P17" i="81"/>
  <c r="M18" i="81"/>
  <c r="N18" i="81"/>
  <c r="O18" i="81"/>
  <c r="P18" i="81"/>
  <c r="M19" i="81"/>
  <c r="N19" i="81"/>
  <c r="O19" i="81"/>
  <c r="P19" i="81"/>
  <c r="M20" i="81"/>
  <c r="N20" i="81"/>
  <c r="O20" i="81"/>
  <c r="P20" i="81"/>
  <c r="M21" i="81"/>
  <c r="N21" i="81"/>
  <c r="O21" i="81"/>
  <c r="P21" i="81"/>
  <c r="M22" i="81"/>
  <c r="N22" i="81"/>
  <c r="O22" i="81"/>
  <c r="P22" i="81"/>
  <c r="M23" i="81"/>
  <c r="N23" i="81"/>
  <c r="O23" i="81"/>
  <c r="P23" i="81"/>
  <c r="M24" i="81"/>
  <c r="N24" i="81"/>
  <c r="O24" i="81"/>
  <c r="P24" i="81"/>
  <c r="M25" i="81"/>
  <c r="N25" i="81"/>
  <c r="O25" i="81"/>
  <c r="P25" i="81"/>
  <c r="M26" i="81"/>
  <c r="N26" i="81"/>
  <c r="O26" i="81"/>
  <c r="P26" i="81"/>
  <c r="M27" i="81"/>
  <c r="N27" i="81"/>
  <c r="O27" i="81"/>
  <c r="P27" i="81"/>
  <c r="M28" i="81"/>
  <c r="N28" i="81"/>
  <c r="O28" i="81"/>
  <c r="P28" i="81"/>
  <c r="L29" i="81"/>
  <c r="M29" i="81"/>
  <c r="N29" i="81"/>
  <c r="O29" i="81"/>
  <c r="P29" i="81"/>
  <c r="L30" i="81"/>
  <c r="M30" i="81"/>
  <c r="N30" i="81"/>
  <c r="O30" i="81"/>
  <c r="P30" i="81"/>
  <c r="L31" i="81"/>
  <c r="M31" i="81"/>
  <c r="N31" i="81"/>
  <c r="O31" i="81"/>
  <c r="P31" i="81"/>
  <c r="L32" i="81"/>
  <c r="M32" i="81"/>
  <c r="N32" i="81"/>
  <c r="O32" i="81"/>
  <c r="P32" i="81"/>
  <c r="L33" i="81"/>
  <c r="M33" i="81"/>
  <c r="N33" i="81"/>
  <c r="O33" i="81"/>
  <c r="P33" i="81"/>
  <c r="L34" i="81"/>
  <c r="M34" i="81"/>
  <c r="N34" i="81"/>
  <c r="O34" i="81"/>
  <c r="P34" i="81"/>
  <c r="L35" i="81"/>
  <c r="M35" i="81"/>
  <c r="N35" i="81"/>
  <c r="O35" i="81"/>
  <c r="P35" i="81"/>
  <c r="L36" i="81"/>
  <c r="M36" i="81"/>
  <c r="N36" i="81"/>
  <c r="O36" i="81"/>
  <c r="P36" i="81"/>
  <c r="L37" i="81"/>
  <c r="M37" i="81"/>
  <c r="N37" i="81"/>
  <c r="O37" i="81"/>
  <c r="P37" i="81"/>
  <c r="L38" i="81"/>
  <c r="M38" i="81"/>
  <c r="N38" i="81"/>
  <c r="O38" i="81"/>
  <c r="P38" i="81"/>
  <c r="L39" i="81"/>
  <c r="M39" i="81"/>
  <c r="N39" i="81"/>
  <c r="O39" i="81"/>
  <c r="P39" i="81"/>
  <c r="L40" i="81"/>
  <c r="M40" i="81"/>
  <c r="N40" i="81"/>
  <c r="O40" i="81"/>
  <c r="P40" i="81"/>
  <c r="L41" i="81"/>
  <c r="M41" i="81"/>
  <c r="N41" i="81"/>
  <c r="O41" i="81"/>
  <c r="P41" i="81"/>
  <c r="L42" i="81"/>
  <c r="M42" i="81"/>
  <c r="N42" i="81"/>
  <c r="O42" i="81"/>
  <c r="P42" i="81"/>
  <c r="L43" i="81"/>
  <c r="M43" i="81"/>
  <c r="N43" i="81"/>
  <c r="O43" i="81"/>
  <c r="P43" i="81"/>
  <c r="L44" i="81"/>
  <c r="M44" i="81"/>
  <c r="N44" i="81"/>
  <c r="O44" i="81"/>
  <c r="P44" i="81"/>
  <c r="L45" i="81"/>
  <c r="M45" i="81"/>
  <c r="N45" i="81"/>
  <c r="O45" i="81"/>
  <c r="P45" i="81"/>
  <c r="L46" i="81"/>
  <c r="M46" i="81"/>
  <c r="N46" i="81"/>
  <c r="O46" i="81"/>
  <c r="P46" i="81"/>
  <c r="L47" i="81"/>
  <c r="M47" i="81"/>
  <c r="N47" i="81"/>
  <c r="O47" i="81"/>
  <c r="P47" i="81"/>
  <c r="L48" i="81"/>
  <c r="M48" i="81"/>
  <c r="N48" i="81"/>
  <c r="O48" i="81"/>
  <c r="P48" i="81"/>
  <c r="L49" i="81"/>
  <c r="M49" i="81"/>
  <c r="N49" i="81"/>
  <c r="O49" i="81"/>
  <c r="P49" i="81"/>
  <c r="L50" i="81"/>
  <c r="M50" i="81"/>
  <c r="N50" i="81"/>
  <c r="O50" i="81"/>
  <c r="P50" i="81"/>
  <c r="L51" i="81"/>
  <c r="M51" i="81"/>
  <c r="N51" i="81"/>
  <c r="O51" i="81"/>
  <c r="P51" i="81"/>
  <c r="L52" i="81"/>
  <c r="M52" i="81"/>
  <c r="N52" i="81"/>
  <c r="O52" i="81"/>
  <c r="P52" i="81"/>
  <c r="L53" i="81"/>
  <c r="M53" i="81"/>
  <c r="N53" i="81"/>
  <c r="O53" i="81"/>
  <c r="P53" i="81"/>
  <c r="L54" i="81"/>
  <c r="M54" i="81"/>
  <c r="N54" i="81"/>
  <c r="O54" i="81"/>
  <c r="P54" i="81"/>
  <c r="M2" i="81"/>
  <c r="N2" i="81"/>
  <c r="O2" i="81"/>
  <c r="P2" i="81"/>
  <c r="L2" i="81"/>
  <c r="L27" i="127"/>
  <c r="L28" i="127"/>
  <c r="L30" i="127"/>
  <c r="L31" i="127"/>
  <c r="L32" i="127"/>
  <c r="L33" i="127"/>
  <c r="L34" i="127"/>
  <c r="L35" i="127"/>
  <c r="L36" i="127"/>
  <c r="L37" i="127"/>
  <c r="L38" i="127"/>
  <c r="L39" i="127"/>
  <c r="L40" i="127"/>
  <c r="L41" i="127"/>
  <c r="L42" i="127"/>
  <c r="L43" i="127"/>
  <c r="L44" i="127"/>
  <c r="L45" i="127"/>
  <c r="L46" i="127"/>
  <c r="L47" i="127"/>
  <c r="L48" i="127"/>
  <c r="L49" i="127"/>
  <c r="L50" i="127"/>
  <c r="L51" i="127"/>
  <c r="L52" i="127"/>
  <c r="L53" i="127"/>
  <c r="L54" i="127"/>
  <c r="L3" i="127"/>
  <c r="M3" i="127"/>
  <c r="N3" i="127"/>
  <c r="O3" i="127"/>
  <c r="P3" i="127"/>
  <c r="L4" i="127"/>
  <c r="M4" i="127"/>
  <c r="N4" i="127"/>
  <c r="O4" i="127"/>
  <c r="P4" i="127"/>
  <c r="L5" i="127"/>
  <c r="M5" i="127"/>
  <c r="N5" i="127"/>
  <c r="O5" i="127"/>
  <c r="P5" i="127"/>
  <c r="L6" i="127"/>
  <c r="M6" i="127"/>
  <c r="N6" i="127"/>
  <c r="O6" i="127"/>
  <c r="P6" i="127"/>
  <c r="L7" i="127"/>
  <c r="M7" i="127"/>
  <c r="N7" i="127"/>
  <c r="O7" i="127"/>
  <c r="P7" i="127"/>
  <c r="L8" i="127"/>
  <c r="M8" i="127"/>
  <c r="N8" i="127"/>
  <c r="O8" i="127"/>
  <c r="P8" i="127"/>
  <c r="L9" i="127"/>
  <c r="M9" i="127"/>
  <c r="N9" i="127"/>
  <c r="O9" i="127"/>
  <c r="P9" i="127"/>
  <c r="L10" i="127"/>
  <c r="M10" i="127"/>
  <c r="N10" i="127"/>
  <c r="O10" i="127"/>
  <c r="P10" i="127"/>
  <c r="L11" i="127"/>
  <c r="M11" i="127"/>
  <c r="N11" i="127"/>
  <c r="O11" i="127"/>
  <c r="P11" i="127"/>
  <c r="L12" i="127"/>
  <c r="M12" i="127"/>
  <c r="N12" i="127"/>
  <c r="O12" i="127"/>
  <c r="P12" i="127"/>
  <c r="L13" i="127"/>
  <c r="M13" i="127"/>
  <c r="N13" i="127"/>
  <c r="O13" i="127"/>
  <c r="P13" i="127"/>
  <c r="L14" i="127"/>
  <c r="M14" i="127"/>
  <c r="N14" i="127"/>
  <c r="O14" i="127"/>
  <c r="P14" i="127"/>
  <c r="L15" i="127"/>
  <c r="M15" i="127"/>
  <c r="N15" i="127"/>
  <c r="O15" i="127"/>
  <c r="P15" i="127"/>
  <c r="L16" i="127"/>
  <c r="M16" i="127"/>
  <c r="N16" i="127"/>
  <c r="O16" i="127"/>
  <c r="P16" i="127"/>
  <c r="L17" i="127"/>
  <c r="M17" i="127"/>
  <c r="N17" i="127"/>
  <c r="O17" i="127"/>
  <c r="P17" i="127"/>
  <c r="L18" i="127"/>
  <c r="M18" i="127"/>
  <c r="N18" i="127"/>
  <c r="O18" i="127"/>
  <c r="P18" i="127"/>
  <c r="L19" i="127"/>
  <c r="M19" i="127"/>
  <c r="N19" i="127"/>
  <c r="O19" i="127"/>
  <c r="P19" i="127"/>
  <c r="L20" i="127"/>
  <c r="M20" i="127"/>
  <c r="N20" i="127"/>
  <c r="O20" i="127"/>
  <c r="P20" i="127"/>
  <c r="L21" i="127"/>
  <c r="M21" i="127"/>
  <c r="N21" i="127"/>
  <c r="O21" i="127"/>
  <c r="P21" i="127"/>
  <c r="L22" i="127"/>
  <c r="M22" i="127"/>
  <c r="N22" i="127"/>
  <c r="O22" i="127"/>
  <c r="P22" i="127"/>
  <c r="L23" i="127"/>
  <c r="M23" i="127"/>
  <c r="N23" i="127"/>
  <c r="O23" i="127"/>
  <c r="P23" i="127"/>
  <c r="L24" i="127"/>
  <c r="M24" i="127"/>
  <c r="N24" i="127"/>
  <c r="O24" i="127"/>
  <c r="P24" i="127"/>
  <c r="L25" i="127"/>
  <c r="M25" i="127"/>
  <c r="N25" i="127"/>
  <c r="O25" i="127"/>
  <c r="P25" i="127"/>
  <c r="L26" i="127"/>
  <c r="M26" i="127"/>
  <c r="N26" i="127"/>
  <c r="O26" i="127"/>
  <c r="P26" i="127"/>
  <c r="M27" i="127"/>
  <c r="N27" i="127"/>
  <c r="O27" i="127"/>
  <c r="P27" i="127"/>
  <c r="M28" i="127"/>
  <c r="N28" i="127"/>
  <c r="O28" i="127"/>
  <c r="P28" i="127"/>
  <c r="M29" i="127"/>
  <c r="N29" i="127"/>
  <c r="O29" i="127"/>
  <c r="P29" i="127"/>
  <c r="M30" i="127"/>
  <c r="N30" i="127"/>
  <c r="O30" i="127"/>
  <c r="P30" i="127"/>
  <c r="M31" i="127"/>
  <c r="N31" i="127"/>
  <c r="O31" i="127"/>
  <c r="P31" i="127"/>
  <c r="M32" i="127"/>
  <c r="N32" i="127"/>
  <c r="O32" i="127"/>
  <c r="P32" i="127"/>
  <c r="M33" i="127"/>
  <c r="N33" i="127"/>
  <c r="O33" i="127"/>
  <c r="P33" i="127"/>
  <c r="M34" i="127"/>
  <c r="N34" i="127"/>
  <c r="O34" i="127"/>
  <c r="P34" i="127"/>
  <c r="M35" i="127"/>
  <c r="N35" i="127"/>
  <c r="O35" i="127"/>
  <c r="P35" i="127"/>
  <c r="M36" i="127"/>
  <c r="N36" i="127"/>
  <c r="O36" i="127"/>
  <c r="P36" i="127"/>
  <c r="M37" i="127"/>
  <c r="N37" i="127"/>
  <c r="O37" i="127"/>
  <c r="P37" i="127"/>
  <c r="M38" i="127"/>
  <c r="N38" i="127"/>
  <c r="O38" i="127"/>
  <c r="P38" i="127"/>
  <c r="M39" i="127"/>
  <c r="N39" i="127"/>
  <c r="O39" i="127"/>
  <c r="P39" i="127"/>
  <c r="M40" i="127"/>
  <c r="N40" i="127"/>
  <c r="O40" i="127"/>
  <c r="P40" i="127"/>
  <c r="M41" i="127"/>
  <c r="N41" i="127"/>
  <c r="O41" i="127"/>
  <c r="P41" i="127"/>
  <c r="M42" i="127"/>
  <c r="N42" i="127"/>
  <c r="O42" i="127"/>
  <c r="P42" i="127"/>
  <c r="M43" i="127"/>
  <c r="N43" i="127"/>
  <c r="O43" i="127"/>
  <c r="P43" i="127"/>
  <c r="M44" i="127"/>
  <c r="N44" i="127"/>
  <c r="O44" i="127"/>
  <c r="P44" i="127"/>
  <c r="M45" i="127"/>
  <c r="N45" i="127"/>
  <c r="O45" i="127"/>
  <c r="P45" i="127"/>
  <c r="M46" i="127"/>
  <c r="N46" i="127"/>
  <c r="O46" i="127"/>
  <c r="P46" i="127"/>
  <c r="M47" i="127"/>
  <c r="N47" i="127"/>
  <c r="O47" i="127"/>
  <c r="P47" i="127"/>
  <c r="M48" i="127"/>
  <c r="N48" i="127"/>
  <c r="O48" i="127"/>
  <c r="P48" i="127"/>
  <c r="M49" i="127"/>
  <c r="N49" i="127"/>
  <c r="O49" i="127"/>
  <c r="P49" i="127"/>
  <c r="M50" i="127"/>
  <c r="N50" i="127"/>
  <c r="O50" i="127"/>
  <c r="P50" i="127"/>
  <c r="M51" i="127"/>
  <c r="N51" i="127"/>
  <c r="O51" i="127"/>
  <c r="P51" i="127"/>
  <c r="M52" i="127"/>
  <c r="N52" i="127"/>
  <c r="O52" i="127"/>
  <c r="P52" i="127"/>
  <c r="M53" i="127"/>
  <c r="N53" i="127"/>
  <c r="O53" i="127"/>
  <c r="P53" i="127"/>
  <c r="M54" i="127"/>
  <c r="N54" i="127"/>
  <c r="O54" i="127"/>
  <c r="P54" i="127"/>
  <c r="N2" i="127"/>
  <c r="O2" i="127"/>
  <c r="P2" i="127"/>
  <c r="B115" i="70"/>
  <c r="B120" i="70"/>
  <c r="B124" i="70"/>
  <c r="B129" i="70"/>
  <c r="B133" i="70"/>
  <c r="B137" i="70"/>
  <c r="B142" i="70"/>
  <c r="B146" i="70"/>
  <c r="B150" i="70"/>
  <c r="B154" i="70"/>
  <c r="B159" i="70"/>
  <c r="B115" i="71"/>
  <c r="B120" i="71"/>
  <c r="B124" i="71"/>
  <c r="B129" i="71"/>
  <c r="B133" i="71"/>
  <c r="B137" i="71"/>
  <c r="B142" i="71"/>
  <c r="B146" i="71"/>
  <c r="B150" i="71"/>
  <c r="B154" i="71"/>
  <c r="I26" i="130" l="1"/>
  <c r="I46" i="130"/>
  <c r="E46" i="130"/>
  <c r="C46" i="130" s="1"/>
  <c r="E11" i="130"/>
  <c r="C11" i="130" s="1"/>
  <c r="B20" i="129"/>
  <c r="C20" i="129"/>
  <c r="C24" i="129"/>
  <c r="B24" i="129"/>
  <c r="B28" i="129"/>
  <c r="C28" i="129"/>
  <c r="B46" i="129"/>
  <c r="C46" i="129"/>
  <c r="C50" i="129"/>
  <c r="B50" i="129"/>
  <c r="C7" i="129"/>
  <c r="B7" i="129"/>
  <c r="B11" i="129"/>
  <c r="C11" i="129"/>
  <c r="C15" i="129"/>
  <c r="B15" i="129"/>
  <c r="C33" i="129"/>
  <c r="B33" i="129"/>
  <c r="B37" i="129"/>
  <c r="C37" i="129"/>
  <c r="C41" i="129"/>
  <c r="B41" i="129"/>
  <c r="I28" i="130"/>
  <c r="I12" i="130"/>
  <c r="I34" i="130"/>
  <c r="I32" i="130"/>
  <c r="I16" i="130"/>
  <c r="I24" i="130"/>
  <c r="I41" i="130"/>
  <c r="I36" i="130"/>
  <c r="I14" i="130"/>
  <c r="I18" i="130"/>
  <c r="I20" i="130"/>
  <c r="E40" i="130"/>
  <c r="C40" i="130" s="1"/>
  <c r="E43" i="130"/>
  <c r="C43" i="130" s="1"/>
  <c r="I43" i="130"/>
  <c r="I40" i="130"/>
  <c r="I11" i="130"/>
  <c r="E13" i="130"/>
  <c r="C13" i="130" s="1"/>
  <c r="I13" i="130"/>
  <c r="E15" i="130"/>
  <c r="C15" i="130" s="1"/>
  <c r="I15" i="130"/>
  <c r="E17" i="130"/>
  <c r="C17" i="130" s="1"/>
  <c r="I17" i="130"/>
  <c r="E19" i="130"/>
  <c r="C19" i="130" s="1"/>
  <c r="I19" i="130"/>
  <c r="E23" i="130"/>
  <c r="C23" i="130" s="1"/>
  <c r="I23" i="130"/>
  <c r="E25" i="130"/>
  <c r="H25" i="130" s="1"/>
  <c r="I25" i="130"/>
  <c r="E27" i="130"/>
  <c r="C27" i="130" s="1"/>
  <c r="I27" i="130"/>
  <c r="E29" i="130"/>
  <c r="C29" i="130" s="1"/>
  <c r="I29" i="130"/>
  <c r="E33" i="130"/>
  <c r="C33" i="130" s="1"/>
  <c r="I33" i="130"/>
  <c r="E35" i="130"/>
  <c r="C35" i="130" s="1"/>
  <c r="I35" i="130"/>
  <c r="E39" i="130"/>
  <c r="C39" i="130" s="1"/>
  <c r="I39" i="130"/>
  <c r="E42" i="130"/>
  <c r="C42" i="130" s="1"/>
  <c r="I42" i="130"/>
  <c r="E47" i="130"/>
  <c r="C47" i="130" s="1"/>
  <c r="I47" i="130"/>
  <c r="E12" i="130"/>
  <c r="C12" i="130" s="1"/>
  <c r="E14" i="130"/>
  <c r="C14" i="130" s="1"/>
  <c r="E16" i="130"/>
  <c r="C16" i="130" s="1"/>
  <c r="E18" i="130"/>
  <c r="C18" i="130" s="1"/>
  <c r="E20" i="130"/>
  <c r="C20" i="130" s="1"/>
  <c r="E24" i="130"/>
  <c r="C24" i="130" s="1"/>
  <c r="E26" i="130"/>
  <c r="C26" i="130" s="1"/>
  <c r="E28" i="130"/>
  <c r="C28" i="130" s="1"/>
  <c r="E32" i="130"/>
  <c r="C32" i="130" s="1"/>
  <c r="E34" i="130"/>
  <c r="C34" i="130" s="1"/>
  <c r="E36" i="130"/>
  <c r="C36" i="130" s="1"/>
  <c r="E41" i="130"/>
  <c r="C41" i="130" s="1"/>
  <c r="E24" i="106"/>
  <c r="E26" i="106"/>
  <c r="E28" i="106"/>
  <c r="E32" i="106"/>
  <c r="E34" i="106"/>
  <c r="E36" i="106"/>
  <c r="E40" i="106"/>
  <c r="E44" i="106"/>
  <c r="E23" i="106"/>
  <c r="E25" i="106"/>
  <c r="E27" i="106"/>
  <c r="E29" i="106"/>
  <c r="E33" i="106"/>
  <c r="E35" i="106"/>
  <c r="E39" i="106"/>
  <c r="E41" i="106"/>
  <c r="E45" i="106"/>
  <c r="E12" i="106"/>
  <c r="E14" i="106"/>
  <c r="E16" i="106"/>
  <c r="E18" i="106"/>
  <c r="E20" i="106"/>
  <c r="E11" i="106"/>
  <c r="E13" i="106"/>
  <c r="E15" i="106"/>
  <c r="E17" i="106"/>
  <c r="H46" i="130" l="1"/>
  <c r="H40" i="130"/>
  <c r="H43" i="130"/>
  <c r="H36" i="130"/>
  <c r="H34" i="130"/>
  <c r="H28" i="130"/>
  <c r="C25" i="130"/>
  <c r="H20" i="130"/>
  <c r="H16" i="130"/>
  <c r="H12" i="130"/>
  <c r="H42" i="130"/>
  <c r="H35" i="130"/>
  <c r="H29" i="130"/>
  <c r="H19" i="130"/>
  <c r="H15" i="130"/>
  <c r="H11" i="130"/>
  <c r="H41" i="130"/>
  <c r="H32" i="130"/>
  <c r="H26" i="130"/>
  <c r="H24" i="130"/>
  <c r="H18" i="130"/>
  <c r="H14" i="130"/>
  <c r="H47" i="130"/>
  <c r="H39" i="130"/>
  <c r="H33" i="130"/>
  <c r="H27" i="130"/>
  <c r="H23" i="130"/>
  <c r="H17" i="130"/>
  <c r="H13" i="130"/>
  <c r="H20" i="106"/>
  <c r="B14" i="111"/>
  <c r="C14" i="112"/>
  <c r="D14" i="112"/>
  <c r="E14" i="112"/>
  <c r="F14" i="112"/>
  <c r="B14" i="112"/>
  <c r="D163" i="70"/>
  <c r="E163" i="70"/>
  <c r="D162" i="70"/>
  <c r="E162" i="70"/>
  <c r="D161" i="70" l="1"/>
  <c r="E161" i="70"/>
  <c r="D108" i="71"/>
  <c r="E108" i="71"/>
  <c r="D109" i="71"/>
  <c r="E109" i="71"/>
  <c r="D110" i="71"/>
  <c r="E110" i="71"/>
  <c r="D111" i="71"/>
  <c r="E111" i="71"/>
  <c r="D112" i="71"/>
  <c r="E112" i="71"/>
  <c r="D113" i="71"/>
  <c r="E113" i="71"/>
  <c r="D114" i="71"/>
  <c r="E114" i="71"/>
  <c r="D115" i="71"/>
  <c r="E115" i="71"/>
  <c r="D116" i="71"/>
  <c r="E116" i="71"/>
  <c r="D117" i="71"/>
  <c r="E117" i="71"/>
  <c r="D118" i="71"/>
  <c r="E118" i="71"/>
  <c r="D119" i="71"/>
  <c r="E119" i="71"/>
  <c r="D120" i="71"/>
  <c r="E120" i="71"/>
  <c r="D121" i="71"/>
  <c r="E121" i="71"/>
  <c r="D122" i="71"/>
  <c r="E122" i="71"/>
  <c r="D123" i="71"/>
  <c r="E123" i="71"/>
  <c r="D124" i="71"/>
  <c r="E124" i="71"/>
  <c r="D125" i="71"/>
  <c r="E125" i="71"/>
  <c r="D126" i="71"/>
  <c r="E126" i="71"/>
  <c r="D127" i="71"/>
  <c r="E127" i="71"/>
  <c r="D128" i="71"/>
  <c r="E128" i="71"/>
  <c r="D129" i="71"/>
  <c r="E129" i="71"/>
  <c r="D130" i="71"/>
  <c r="E130" i="71"/>
  <c r="D131" i="71"/>
  <c r="E131" i="71"/>
  <c r="D132" i="71"/>
  <c r="E132" i="71"/>
  <c r="D133" i="71"/>
  <c r="E133" i="71"/>
  <c r="D134" i="71"/>
  <c r="E134" i="71"/>
  <c r="D135" i="71"/>
  <c r="E135" i="71"/>
  <c r="D136" i="71"/>
  <c r="E136" i="71"/>
  <c r="D137" i="71"/>
  <c r="E137" i="71"/>
  <c r="D138" i="71"/>
  <c r="E138" i="71"/>
  <c r="D139" i="71"/>
  <c r="E139" i="71"/>
  <c r="D140" i="71"/>
  <c r="E140" i="71"/>
  <c r="D141" i="71"/>
  <c r="E141" i="71"/>
  <c r="D142" i="71"/>
  <c r="E142" i="71"/>
  <c r="D143" i="71"/>
  <c r="E143" i="71"/>
  <c r="D144" i="71"/>
  <c r="E144" i="71"/>
  <c r="D145" i="71"/>
  <c r="E145" i="71"/>
  <c r="D146" i="71"/>
  <c r="E146" i="71"/>
  <c r="D147" i="71"/>
  <c r="E147" i="71"/>
  <c r="D148" i="71"/>
  <c r="E148" i="71"/>
  <c r="D149" i="71"/>
  <c r="E149" i="71"/>
  <c r="D150" i="71"/>
  <c r="E150" i="71"/>
  <c r="D151" i="71"/>
  <c r="E151" i="71"/>
  <c r="D152" i="71"/>
  <c r="E152" i="71"/>
  <c r="D153" i="71"/>
  <c r="E153" i="71"/>
  <c r="D154" i="71"/>
  <c r="E154" i="71"/>
  <c r="D155" i="71"/>
  <c r="E155" i="71"/>
  <c r="D156" i="71"/>
  <c r="E156" i="71"/>
  <c r="D157" i="71"/>
  <c r="E157" i="71"/>
  <c r="D158" i="71"/>
  <c r="E158" i="71"/>
  <c r="E107" i="71"/>
  <c r="D107" i="71"/>
  <c r="D56" i="71"/>
  <c r="E56" i="71"/>
  <c r="D57" i="71"/>
  <c r="E57" i="71"/>
  <c r="D58" i="71"/>
  <c r="E58" i="71"/>
  <c r="D59" i="71"/>
  <c r="E59" i="71"/>
  <c r="D60" i="71"/>
  <c r="E60" i="71"/>
  <c r="D61" i="71"/>
  <c r="E61" i="71"/>
  <c r="D62" i="71"/>
  <c r="E62" i="71"/>
  <c r="D63" i="71"/>
  <c r="E63" i="71"/>
  <c r="D64" i="71"/>
  <c r="E64" i="71"/>
  <c r="D65" i="71"/>
  <c r="E65" i="71"/>
  <c r="D66" i="71"/>
  <c r="E66" i="71"/>
  <c r="D67" i="71"/>
  <c r="E67" i="71"/>
  <c r="D68" i="71"/>
  <c r="E68" i="71"/>
  <c r="D69" i="71"/>
  <c r="E69" i="71"/>
  <c r="D70" i="71"/>
  <c r="E70" i="71"/>
  <c r="D71" i="71"/>
  <c r="E71" i="71"/>
  <c r="D72" i="71"/>
  <c r="E72" i="71"/>
  <c r="D73" i="71"/>
  <c r="E73" i="71"/>
  <c r="D74" i="71"/>
  <c r="E74" i="71"/>
  <c r="D75" i="71"/>
  <c r="E75" i="71"/>
  <c r="D76" i="71"/>
  <c r="E76" i="71"/>
  <c r="D77" i="71"/>
  <c r="E77" i="71"/>
  <c r="D78" i="71"/>
  <c r="E78" i="71"/>
  <c r="D79" i="71"/>
  <c r="E79" i="71"/>
  <c r="D80" i="71"/>
  <c r="E80" i="71"/>
  <c r="D81" i="71"/>
  <c r="E81" i="71"/>
  <c r="D82" i="71"/>
  <c r="E82" i="71"/>
  <c r="D83" i="71"/>
  <c r="E83" i="71"/>
  <c r="D84" i="71"/>
  <c r="E84" i="71"/>
  <c r="D85" i="71"/>
  <c r="E85" i="71"/>
  <c r="D86" i="71"/>
  <c r="E86" i="71"/>
  <c r="D87" i="71"/>
  <c r="E87" i="71"/>
  <c r="D88" i="71"/>
  <c r="E88" i="71"/>
  <c r="D89" i="71"/>
  <c r="E89" i="71"/>
  <c r="D90" i="71"/>
  <c r="E90" i="71"/>
  <c r="D91" i="71"/>
  <c r="E91" i="71"/>
  <c r="D92" i="71"/>
  <c r="E92" i="71"/>
  <c r="D93" i="71"/>
  <c r="E93" i="71"/>
  <c r="D94" i="71"/>
  <c r="E94" i="71"/>
  <c r="D95" i="71"/>
  <c r="E95" i="71"/>
  <c r="D96" i="71"/>
  <c r="E96" i="71"/>
  <c r="D97" i="71"/>
  <c r="E97" i="71"/>
  <c r="D98" i="71"/>
  <c r="E98" i="71"/>
  <c r="D99" i="71"/>
  <c r="E99" i="71"/>
  <c r="D100" i="71"/>
  <c r="E100" i="71"/>
  <c r="D101" i="71"/>
  <c r="E101" i="71"/>
  <c r="D102" i="71"/>
  <c r="E102" i="71"/>
  <c r="D103" i="71"/>
  <c r="E103" i="71"/>
  <c r="D104" i="71"/>
  <c r="E104" i="71"/>
  <c r="D105" i="71"/>
  <c r="E105" i="71"/>
  <c r="D106" i="71"/>
  <c r="E106" i="71"/>
  <c r="E55" i="71"/>
  <c r="D55" i="71"/>
  <c r="D109" i="70"/>
  <c r="D110" i="70"/>
  <c r="D111" i="70"/>
  <c r="D112" i="70"/>
  <c r="D113" i="70"/>
  <c r="D114" i="70"/>
  <c r="D115" i="70"/>
  <c r="D116" i="70"/>
  <c r="D117" i="70"/>
  <c r="D118" i="70"/>
  <c r="D119" i="70"/>
  <c r="D120" i="70"/>
  <c r="D121" i="70"/>
  <c r="D122" i="70"/>
  <c r="D123" i="70"/>
  <c r="D124" i="70"/>
  <c r="D125" i="70"/>
  <c r="D126" i="70"/>
  <c r="D127" i="70"/>
  <c r="D128" i="70"/>
  <c r="D129" i="70"/>
  <c r="D130" i="70"/>
  <c r="D131" i="70"/>
  <c r="D132" i="70"/>
  <c r="D133" i="70"/>
  <c r="D134" i="70"/>
  <c r="D135" i="70"/>
  <c r="D136" i="70"/>
  <c r="D137" i="70"/>
  <c r="D138" i="70"/>
  <c r="D139" i="70"/>
  <c r="D140" i="70"/>
  <c r="D141" i="70"/>
  <c r="D142" i="70"/>
  <c r="D143" i="70"/>
  <c r="D144" i="70"/>
  <c r="D145" i="70"/>
  <c r="D146" i="70"/>
  <c r="D147" i="70"/>
  <c r="D148" i="70"/>
  <c r="D149" i="70"/>
  <c r="D150" i="70"/>
  <c r="D151" i="70"/>
  <c r="D152" i="70"/>
  <c r="D153" i="70"/>
  <c r="D154" i="70"/>
  <c r="D155" i="70"/>
  <c r="D156" i="70"/>
  <c r="D157" i="70"/>
  <c r="D158" i="70"/>
  <c r="D108" i="70"/>
  <c r="D107" i="70"/>
  <c r="D56" i="70"/>
  <c r="D57" i="70"/>
  <c r="D58" i="70"/>
  <c r="D59" i="70"/>
  <c r="D60" i="70"/>
  <c r="D61" i="70"/>
  <c r="D62" i="70"/>
  <c r="D63" i="70"/>
  <c r="D64" i="70"/>
  <c r="D65" i="70"/>
  <c r="D66" i="70"/>
  <c r="D67" i="70"/>
  <c r="D68" i="70"/>
  <c r="D69" i="70"/>
  <c r="D70" i="70"/>
  <c r="D71" i="70"/>
  <c r="D72" i="70"/>
  <c r="D73" i="70"/>
  <c r="D74" i="70"/>
  <c r="D75" i="70"/>
  <c r="D76" i="70"/>
  <c r="D77" i="70"/>
  <c r="D78" i="70"/>
  <c r="D79" i="70"/>
  <c r="D80" i="70"/>
  <c r="D81" i="70"/>
  <c r="D82" i="70"/>
  <c r="D83" i="70"/>
  <c r="D84" i="70"/>
  <c r="D85" i="70"/>
  <c r="D86" i="70"/>
  <c r="D87" i="70"/>
  <c r="D88" i="70"/>
  <c r="D89" i="70"/>
  <c r="D90" i="70"/>
  <c r="D91" i="70"/>
  <c r="D92" i="70"/>
  <c r="D93" i="70"/>
  <c r="D94" i="70"/>
  <c r="D95" i="70"/>
  <c r="D96" i="70"/>
  <c r="D97" i="70"/>
  <c r="D98" i="70"/>
  <c r="D99" i="70"/>
  <c r="D100" i="70"/>
  <c r="D101" i="70"/>
  <c r="D102" i="70"/>
  <c r="D103" i="70"/>
  <c r="D104" i="70"/>
  <c r="D105" i="70"/>
  <c r="D106" i="70"/>
  <c r="D55" i="70"/>
  <c r="E160" i="70"/>
  <c r="E159" i="70"/>
  <c r="E108" i="70"/>
  <c r="E109" i="70"/>
  <c r="E110" i="70"/>
  <c r="E111" i="70"/>
  <c r="E112" i="70"/>
  <c r="E113" i="70"/>
  <c r="E114" i="70"/>
  <c r="E115" i="70"/>
  <c r="E116" i="70"/>
  <c r="E117" i="70"/>
  <c r="E118" i="70"/>
  <c r="E119" i="70"/>
  <c r="E120" i="70"/>
  <c r="E121" i="70"/>
  <c r="E122" i="70"/>
  <c r="E123" i="70"/>
  <c r="E124" i="70"/>
  <c r="E125" i="70"/>
  <c r="E126" i="70"/>
  <c r="E127" i="70"/>
  <c r="E128" i="70"/>
  <c r="E129" i="70"/>
  <c r="E130" i="70"/>
  <c r="E131" i="70"/>
  <c r="E132" i="70"/>
  <c r="E133" i="70"/>
  <c r="E134" i="70"/>
  <c r="E135" i="70"/>
  <c r="E136" i="70"/>
  <c r="E137" i="70"/>
  <c r="E138" i="70"/>
  <c r="E139" i="70"/>
  <c r="E140" i="70"/>
  <c r="E141" i="70"/>
  <c r="E142" i="70"/>
  <c r="E143" i="70"/>
  <c r="E144" i="70"/>
  <c r="E145" i="70"/>
  <c r="E146" i="70"/>
  <c r="E147" i="70"/>
  <c r="E148" i="70"/>
  <c r="E149" i="70"/>
  <c r="E150" i="70"/>
  <c r="E151" i="70"/>
  <c r="E152" i="70"/>
  <c r="E153" i="70"/>
  <c r="E154" i="70"/>
  <c r="E155" i="70"/>
  <c r="E156" i="70"/>
  <c r="E157" i="70"/>
  <c r="E158" i="70"/>
  <c r="E107" i="70"/>
  <c r="E56" i="70"/>
  <c r="E57" i="70"/>
  <c r="E58" i="70"/>
  <c r="E59" i="70"/>
  <c r="E60" i="70"/>
  <c r="E61" i="70"/>
  <c r="E62" i="70"/>
  <c r="E63" i="70"/>
  <c r="E64" i="70"/>
  <c r="E65" i="70"/>
  <c r="E66" i="70"/>
  <c r="E67" i="70"/>
  <c r="E68" i="70"/>
  <c r="E69" i="70"/>
  <c r="E70" i="70"/>
  <c r="E71" i="70"/>
  <c r="E72" i="70"/>
  <c r="E73" i="70"/>
  <c r="E74" i="70"/>
  <c r="E75" i="70"/>
  <c r="E76" i="70"/>
  <c r="E77" i="70"/>
  <c r="E78" i="70"/>
  <c r="E79" i="70"/>
  <c r="E80" i="70"/>
  <c r="E81" i="70"/>
  <c r="E82" i="70"/>
  <c r="E83" i="70"/>
  <c r="E84" i="70"/>
  <c r="E85" i="70"/>
  <c r="E86" i="70"/>
  <c r="E87" i="70"/>
  <c r="E88" i="70"/>
  <c r="E89" i="70"/>
  <c r="E90" i="70"/>
  <c r="E91" i="70"/>
  <c r="E92" i="70"/>
  <c r="E93" i="70"/>
  <c r="E94" i="70"/>
  <c r="E95" i="70"/>
  <c r="E96" i="70"/>
  <c r="E97" i="70"/>
  <c r="E98" i="70"/>
  <c r="E99" i="70"/>
  <c r="E100" i="70"/>
  <c r="E101" i="70"/>
  <c r="E102" i="70"/>
  <c r="E103" i="70"/>
  <c r="E104" i="70"/>
  <c r="E105" i="70"/>
  <c r="E106" i="70"/>
  <c r="E55" i="70"/>
  <c r="D160" i="70"/>
  <c r="D159" i="70"/>
  <c r="E55" i="101"/>
  <c r="E55" i="75"/>
  <c r="F27" i="130"/>
  <c r="I3" i="103"/>
  <c r="I4" i="103"/>
  <c r="I5" i="103"/>
  <c r="I6" i="103"/>
  <c r="I7" i="103"/>
  <c r="I8" i="103"/>
  <c r="I9" i="103"/>
  <c r="I10" i="103"/>
  <c r="I11" i="103"/>
  <c r="I12" i="103"/>
  <c r="I13" i="103"/>
  <c r="I14" i="103"/>
  <c r="I15" i="103"/>
  <c r="I16" i="103"/>
  <c r="I17" i="103"/>
  <c r="I18" i="103"/>
  <c r="I19" i="103"/>
  <c r="I20" i="103"/>
  <c r="I21" i="103"/>
  <c r="I22" i="103"/>
  <c r="I23" i="103"/>
  <c r="I24" i="103"/>
  <c r="I25" i="103"/>
  <c r="I26" i="103"/>
  <c r="I27" i="103"/>
  <c r="I28" i="103"/>
  <c r="I29" i="103"/>
  <c r="I30" i="103"/>
  <c r="I31" i="103"/>
  <c r="I32" i="103"/>
  <c r="I33" i="103"/>
  <c r="I34" i="103"/>
  <c r="I35" i="103"/>
  <c r="I36" i="103"/>
  <c r="I37" i="103"/>
  <c r="I38" i="103"/>
  <c r="I39" i="103"/>
  <c r="I40" i="103"/>
  <c r="I41" i="103"/>
  <c r="I42" i="103"/>
  <c r="I43" i="103"/>
  <c r="I44" i="103"/>
  <c r="I45" i="103"/>
  <c r="I46" i="103"/>
  <c r="I47" i="103"/>
  <c r="I48" i="103"/>
  <c r="I49" i="103"/>
  <c r="I50" i="103"/>
  <c r="I51" i="103"/>
  <c r="I52" i="103"/>
  <c r="I53" i="103"/>
  <c r="I54" i="103"/>
  <c r="I2" i="103"/>
  <c r="A54" i="103" l="1"/>
  <c r="A54" i="120"/>
  <c r="A53" i="120"/>
  <c r="A52" i="120"/>
  <c r="A51" i="120"/>
  <c r="B51" i="120" s="1"/>
  <c r="A50" i="120"/>
  <c r="A49" i="120"/>
  <c r="A48" i="120"/>
  <c r="A47" i="120"/>
  <c r="B47" i="120" s="1"/>
  <c r="A46" i="120"/>
  <c r="A45" i="120"/>
  <c r="A44" i="120"/>
  <c r="A43" i="120"/>
  <c r="A42" i="120"/>
  <c r="B42" i="120" s="1"/>
  <c r="A41" i="120"/>
  <c r="A40" i="120"/>
  <c r="A39" i="120"/>
  <c r="A38" i="120"/>
  <c r="B38" i="120" s="1"/>
  <c r="A37" i="120"/>
  <c r="A36" i="120"/>
  <c r="A35" i="120"/>
  <c r="A34" i="120"/>
  <c r="B34" i="120" s="1"/>
  <c r="A33" i="120"/>
  <c r="A32" i="120"/>
  <c r="A31" i="120"/>
  <c r="A30" i="120"/>
  <c r="A29" i="120"/>
  <c r="B29" i="120" s="1"/>
  <c r="A28" i="120"/>
  <c r="A27" i="120"/>
  <c r="A26" i="120"/>
  <c r="A25" i="120"/>
  <c r="B25" i="120" s="1"/>
  <c r="A24" i="120"/>
  <c r="A23" i="120"/>
  <c r="A22" i="120"/>
  <c r="A21" i="120"/>
  <c r="B21" i="120" s="1"/>
  <c r="A20" i="120"/>
  <c r="A19" i="120"/>
  <c r="A18" i="120"/>
  <c r="A17" i="120"/>
  <c r="A16" i="120"/>
  <c r="B16" i="120" s="1"/>
  <c r="A15" i="120"/>
  <c r="A14" i="120"/>
  <c r="A13" i="120"/>
  <c r="A12" i="120"/>
  <c r="B12" i="120" s="1"/>
  <c r="A11" i="120"/>
  <c r="A10" i="120"/>
  <c r="A9" i="120"/>
  <c r="A8" i="120"/>
  <c r="B8" i="120" s="1"/>
  <c r="A7" i="120"/>
  <c r="A6" i="120"/>
  <c r="A5" i="120"/>
  <c r="A4" i="120"/>
  <c r="A3" i="120"/>
  <c r="A2" i="120"/>
  <c r="B2" i="120" s="1"/>
  <c r="A54" i="119"/>
  <c r="A53" i="119"/>
  <c r="A52" i="119"/>
  <c r="A51" i="119"/>
  <c r="B51" i="119" s="1"/>
  <c r="A50" i="119"/>
  <c r="A49" i="119"/>
  <c r="A48" i="119"/>
  <c r="A47" i="119"/>
  <c r="B47" i="119" s="1"/>
  <c r="A46" i="119"/>
  <c r="A45" i="119"/>
  <c r="A44" i="119"/>
  <c r="A43" i="119"/>
  <c r="A42" i="119"/>
  <c r="B42" i="119" s="1"/>
  <c r="A41" i="119"/>
  <c r="A40" i="119"/>
  <c r="A39" i="119"/>
  <c r="A38" i="119"/>
  <c r="B38" i="119" s="1"/>
  <c r="A37" i="119"/>
  <c r="A36" i="119"/>
  <c r="A35" i="119"/>
  <c r="A34" i="119"/>
  <c r="B34" i="119" s="1"/>
  <c r="A33" i="119"/>
  <c r="A32" i="119"/>
  <c r="A31" i="119"/>
  <c r="A30" i="119"/>
  <c r="A29" i="119"/>
  <c r="B29" i="119" s="1"/>
  <c r="A28" i="119"/>
  <c r="A27" i="119"/>
  <c r="A26" i="119"/>
  <c r="A25" i="119"/>
  <c r="B25" i="119" s="1"/>
  <c r="A24" i="119"/>
  <c r="A23" i="119"/>
  <c r="A22" i="119"/>
  <c r="A21" i="119"/>
  <c r="B21" i="119" s="1"/>
  <c r="A20" i="119"/>
  <c r="A19" i="119"/>
  <c r="A18" i="119"/>
  <c r="A17" i="119"/>
  <c r="A16" i="119"/>
  <c r="B16" i="119" s="1"/>
  <c r="A15" i="119"/>
  <c r="A14" i="119"/>
  <c r="A13" i="119"/>
  <c r="A12" i="119"/>
  <c r="B12" i="119" s="1"/>
  <c r="A11" i="119"/>
  <c r="A10" i="119"/>
  <c r="A9" i="119"/>
  <c r="A8" i="119"/>
  <c r="B8" i="119" s="1"/>
  <c r="A7" i="119"/>
  <c r="A6" i="119"/>
  <c r="A5" i="119"/>
  <c r="A4" i="119"/>
  <c r="A3" i="119"/>
  <c r="A2" i="119"/>
  <c r="B2" i="119" s="1"/>
  <c r="A54" i="118"/>
  <c r="A53" i="118"/>
  <c r="A52" i="118"/>
  <c r="A51" i="118"/>
  <c r="B51" i="118" s="1"/>
  <c r="A50" i="118"/>
  <c r="A49" i="118"/>
  <c r="A48" i="118"/>
  <c r="A47" i="118"/>
  <c r="B47" i="118" s="1"/>
  <c r="A46" i="118"/>
  <c r="A45" i="118"/>
  <c r="A44" i="118"/>
  <c r="A43" i="118"/>
  <c r="A42" i="118"/>
  <c r="B42" i="118" s="1"/>
  <c r="A41" i="118"/>
  <c r="A40" i="118"/>
  <c r="A39" i="118"/>
  <c r="A38" i="118"/>
  <c r="B38" i="118" s="1"/>
  <c r="A37" i="118"/>
  <c r="A36" i="118"/>
  <c r="A35" i="118"/>
  <c r="A34" i="118"/>
  <c r="B34" i="118" s="1"/>
  <c r="A33" i="118"/>
  <c r="A32" i="118"/>
  <c r="A31" i="118"/>
  <c r="A30" i="118"/>
  <c r="A29" i="118"/>
  <c r="B29" i="118" s="1"/>
  <c r="A28" i="118"/>
  <c r="A27" i="118"/>
  <c r="A26" i="118"/>
  <c r="A25" i="118"/>
  <c r="B25" i="118" s="1"/>
  <c r="A24" i="118"/>
  <c r="A23" i="118"/>
  <c r="A22" i="118"/>
  <c r="A21" i="118"/>
  <c r="B21" i="118" s="1"/>
  <c r="A20" i="118"/>
  <c r="A19" i="118"/>
  <c r="A18" i="118"/>
  <c r="A17" i="118"/>
  <c r="A16" i="118"/>
  <c r="B16" i="118" s="1"/>
  <c r="A15" i="118"/>
  <c r="A14" i="118"/>
  <c r="A13" i="118"/>
  <c r="A12" i="118"/>
  <c r="B12" i="118" s="1"/>
  <c r="A11" i="118"/>
  <c r="A10" i="118"/>
  <c r="A9" i="118"/>
  <c r="A8" i="118"/>
  <c r="B8" i="118" s="1"/>
  <c r="A7" i="118"/>
  <c r="A6" i="118"/>
  <c r="A5" i="118"/>
  <c r="A4" i="118"/>
  <c r="A3" i="118"/>
  <c r="A2" i="118"/>
  <c r="B2" i="118" s="1"/>
  <c r="A54" i="117"/>
  <c r="A53" i="117"/>
  <c r="A52" i="117"/>
  <c r="A51" i="117"/>
  <c r="B51" i="117" s="1"/>
  <c r="A50" i="117"/>
  <c r="A49" i="117"/>
  <c r="A48" i="117"/>
  <c r="A47" i="117"/>
  <c r="B47" i="117" s="1"/>
  <c r="A46" i="117"/>
  <c r="A45" i="117"/>
  <c r="A44" i="117"/>
  <c r="A43" i="117"/>
  <c r="A42" i="117"/>
  <c r="B42" i="117" s="1"/>
  <c r="A41" i="117"/>
  <c r="A40" i="117"/>
  <c r="A39" i="117"/>
  <c r="A38" i="117"/>
  <c r="B38" i="117" s="1"/>
  <c r="A37" i="117"/>
  <c r="A36" i="117"/>
  <c r="A35" i="117"/>
  <c r="A34" i="117"/>
  <c r="B34" i="117" s="1"/>
  <c r="A33" i="117"/>
  <c r="A32" i="117"/>
  <c r="A31" i="117"/>
  <c r="A30" i="117"/>
  <c r="A29" i="117"/>
  <c r="B29" i="117" s="1"/>
  <c r="A28" i="117"/>
  <c r="A27" i="117"/>
  <c r="A26" i="117"/>
  <c r="A25" i="117"/>
  <c r="B25" i="117" s="1"/>
  <c r="A24" i="117"/>
  <c r="A23" i="117"/>
  <c r="A22" i="117"/>
  <c r="A21" i="117"/>
  <c r="B21" i="117" s="1"/>
  <c r="A20" i="117"/>
  <c r="A19" i="117"/>
  <c r="A18" i="117"/>
  <c r="A17" i="117"/>
  <c r="A16" i="117"/>
  <c r="B16" i="117" s="1"/>
  <c r="A15" i="117"/>
  <c r="A14" i="117"/>
  <c r="A13" i="117"/>
  <c r="A12" i="117"/>
  <c r="B12" i="117" s="1"/>
  <c r="A11" i="117"/>
  <c r="A10" i="117"/>
  <c r="A9" i="117"/>
  <c r="A8" i="117"/>
  <c r="B8" i="117" s="1"/>
  <c r="A7" i="117"/>
  <c r="A6" i="117"/>
  <c r="A5" i="117"/>
  <c r="A4" i="117"/>
  <c r="A3" i="117"/>
  <c r="A2" i="117"/>
  <c r="B2" i="117" s="1"/>
  <c r="A54" i="116"/>
  <c r="A53" i="116"/>
  <c r="A52" i="116"/>
  <c r="A51" i="116"/>
  <c r="B51" i="116" s="1"/>
  <c r="A50" i="116"/>
  <c r="A49" i="116"/>
  <c r="A48" i="116"/>
  <c r="A47" i="116"/>
  <c r="B47" i="116" s="1"/>
  <c r="A46" i="116"/>
  <c r="A45" i="116"/>
  <c r="A44" i="116"/>
  <c r="A43" i="116"/>
  <c r="A42" i="116"/>
  <c r="B42" i="116" s="1"/>
  <c r="A41" i="116"/>
  <c r="A40" i="116"/>
  <c r="A39" i="116"/>
  <c r="A38" i="116"/>
  <c r="B38" i="116" s="1"/>
  <c r="A37" i="116"/>
  <c r="A36" i="116"/>
  <c r="A35" i="116"/>
  <c r="A34" i="116"/>
  <c r="B34" i="116" s="1"/>
  <c r="A33" i="116"/>
  <c r="A32" i="116"/>
  <c r="A31" i="116"/>
  <c r="A30" i="116"/>
  <c r="A29" i="116"/>
  <c r="B29" i="116" s="1"/>
  <c r="A28" i="116"/>
  <c r="A27" i="116"/>
  <c r="A26" i="116"/>
  <c r="A25" i="116"/>
  <c r="B25" i="116" s="1"/>
  <c r="A24" i="116"/>
  <c r="A23" i="116"/>
  <c r="A22" i="116"/>
  <c r="A21" i="116"/>
  <c r="B21" i="116" s="1"/>
  <c r="A20" i="116"/>
  <c r="A19" i="116"/>
  <c r="A18" i="116"/>
  <c r="A17" i="116"/>
  <c r="A16" i="116"/>
  <c r="B16" i="116" s="1"/>
  <c r="A15" i="116"/>
  <c r="A14" i="116"/>
  <c r="A13" i="116"/>
  <c r="A12" i="116"/>
  <c r="B12" i="116" s="1"/>
  <c r="A11" i="116"/>
  <c r="A10" i="116"/>
  <c r="A9" i="116"/>
  <c r="A8" i="116"/>
  <c r="B8" i="116" s="1"/>
  <c r="A7" i="116"/>
  <c r="A6" i="116"/>
  <c r="A5" i="116"/>
  <c r="A4" i="116"/>
  <c r="A3" i="116"/>
  <c r="A2" i="116"/>
  <c r="B2" i="116" s="1"/>
  <c r="A54" i="115"/>
  <c r="A53" i="115"/>
  <c r="A52" i="115"/>
  <c r="A51" i="115"/>
  <c r="B51" i="115" s="1"/>
  <c r="A50" i="115"/>
  <c r="A49" i="115"/>
  <c r="A48" i="115"/>
  <c r="A47" i="115"/>
  <c r="B47" i="115" s="1"/>
  <c r="A46" i="115"/>
  <c r="A45" i="115"/>
  <c r="A44" i="115"/>
  <c r="A43" i="115"/>
  <c r="A42" i="115"/>
  <c r="B42" i="115" s="1"/>
  <c r="A41" i="115"/>
  <c r="A40" i="115"/>
  <c r="A39" i="115"/>
  <c r="A38" i="115"/>
  <c r="B38" i="115" s="1"/>
  <c r="A37" i="115"/>
  <c r="A36" i="115"/>
  <c r="A35" i="115"/>
  <c r="A34" i="115"/>
  <c r="B34" i="115" s="1"/>
  <c r="A33" i="115"/>
  <c r="A32" i="115"/>
  <c r="A31" i="115"/>
  <c r="A30" i="115"/>
  <c r="A29" i="115"/>
  <c r="B29" i="115" s="1"/>
  <c r="A28" i="115"/>
  <c r="A27" i="115"/>
  <c r="A26" i="115"/>
  <c r="A25" i="115"/>
  <c r="B25" i="115" s="1"/>
  <c r="A24" i="115"/>
  <c r="A23" i="115"/>
  <c r="A22" i="115"/>
  <c r="A21" i="115"/>
  <c r="B21" i="115" s="1"/>
  <c r="A20" i="115"/>
  <c r="A19" i="115"/>
  <c r="A18" i="115"/>
  <c r="A17" i="115"/>
  <c r="A16" i="115"/>
  <c r="B16" i="115" s="1"/>
  <c r="A15" i="115"/>
  <c r="A14" i="115"/>
  <c r="A13" i="115"/>
  <c r="A12" i="115"/>
  <c r="B12" i="115" s="1"/>
  <c r="A11" i="115"/>
  <c r="A10" i="115"/>
  <c r="A9" i="115"/>
  <c r="A8" i="115"/>
  <c r="B8" i="115" s="1"/>
  <c r="A7" i="115"/>
  <c r="A6" i="115"/>
  <c r="A5" i="115"/>
  <c r="A4" i="115"/>
  <c r="A3" i="115"/>
  <c r="A2" i="115"/>
  <c r="B2" i="115" s="1"/>
  <c r="H36" i="106"/>
  <c r="F55" i="101"/>
  <c r="C154" i="70"/>
  <c r="A54" i="101"/>
  <c r="A53" i="101"/>
  <c r="A52" i="101"/>
  <c r="A51" i="101"/>
  <c r="B51" i="101" s="1"/>
  <c r="A50" i="101"/>
  <c r="A49" i="101"/>
  <c r="A48" i="101"/>
  <c r="A47" i="101"/>
  <c r="B47" i="101" s="1"/>
  <c r="A46" i="101"/>
  <c r="A45" i="101"/>
  <c r="A44" i="101"/>
  <c r="A43" i="101"/>
  <c r="A42" i="101"/>
  <c r="B42" i="101" s="1"/>
  <c r="A41" i="101"/>
  <c r="A40" i="101"/>
  <c r="A39" i="101"/>
  <c r="A38" i="101"/>
  <c r="B38" i="101" s="1"/>
  <c r="A37" i="101"/>
  <c r="A36" i="101"/>
  <c r="A35" i="101"/>
  <c r="A34" i="101"/>
  <c r="B34" i="101" s="1"/>
  <c r="A33" i="101"/>
  <c r="A32" i="101"/>
  <c r="A31" i="101"/>
  <c r="A30" i="101"/>
  <c r="A29" i="101"/>
  <c r="B29" i="101" s="1"/>
  <c r="A28" i="101"/>
  <c r="A27" i="101"/>
  <c r="A26" i="101"/>
  <c r="A25" i="101"/>
  <c r="B25" i="101" s="1"/>
  <c r="A24" i="101"/>
  <c r="A23" i="101"/>
  <c r="A22" i="101"/>
  <c r="A21" i="101"/>
  <c r="B21" i="101" s="1"/>
  <c r="A20" i="101"/>
  <c r="A19" i="101"/>
  <c r="A18" i="101"/>
  <c r="A17" i="101"/>
  <c r="A16" i="101"/>
  <c r="B16" i="101" s="1"/>
  <c r="A15" i="101"/>
  <c r="A14" i="101"/>
  <c r="A13" i="101"/>
  <c r="A12" i="101"/>
  <c r="B12" i="101" s="1"/>
  <c r="A11" i="101"/>
  <c r="A10" i="101"/>
  <c r="A9" i="101"/>
  <c r="A8" i="101"/>
  <c r="B8" i="101" s="1"/>
  <c r="A7" i="101"/>
  <c r="A6" i="101"/>
  <c r="A5" i="101"/>
  <c r="A4" i="101"/>
  <c r="A3" i="101"/>
  <c r="B2" i="101"/>
  <c r="C14" i="111"/>
  <c r="H40" i="106"/>
  <c r="H2" i="111"/>
  <c r="H3" i="111"/>
  <c r="H4" i="111"/>
  <c r="H5" i="111"/>
  <c r="H6" i="111"/>
  <c r="H7" i="111"/>
  <c r="H8" i="111"/>
  <c r="H9" i="111"/>
  <c r="H10" i="111"/>
  <c r="H11" i="111"/>
  <c r="H12" i="111"/>
  <c r="H13" i="111"/>
  <c r="D14" i="111"/>
  <c r="E14" i="111"/>
  <c r="F14" i="111"/>
  <c r="G14" i="111"/>
  <c r="H14" i="111"/>
  <c r="C6" i="73"/>
  <c r="C7" i="73"/>
  <c r="C8" i="73"/>
  <c r="C9" i="73"/>
  <c r="C10" i="73"/>
  <c r="C11" i="73"/>
  <c r="C12" i="73"/>
  <c r="C13" i="73"/>
  <c r="C14" i="73"/>
  <c r="C15" i="73"/>
  <c r="C16" i="73"/>
  <c r="C17" i="73"/>
  <c r="C18" i="73"/>
  <c r="C19" i="73"/>
  <c r="C20" i="73"/>
  <c r="C21" i="73"/>
  <c r="C22" i="73"/>
  <c r="C23" i="73"/>
  <c r="C24" i="73"/>
  <c r="C25" i="73"/>
  <c r="C26" i="73"/>
  <c r="C27" i="73"/>
  <c r="C28" i="73"/>
  <c r="C29" i="73"/>
  <c r="C30" i="73"/>
  <c r="C31" i="73"/>
  <c r="C32" i="73"/>
  <c r="C33" i="73"/>
  <c r="C34" i="73"/>
  <c r="C35" i="73"/>
  <c r="C36" i="73"/>
  <c r="C37" i="73"/>
  <c r="C38" i="73"/>
  <c r="C39" i="73"/>
  <c r="C40" i="73"/>
  <c r="C41" i="73"/>
  <c r="B42" i="73"/>
  <c r="C42" i="73"/>
  <c r="A2" i="71"/>
  <c r="B2" i="71" s="1"/>
  <c r="D2" i="71"/>
  <c r="E2" i="71"/>
  <c r="A3" i="71"/>
  <c r="D3" i="71"/>
  <c r="E3" i="71"/>
  <c r="A4" i="71"/>
  <c r="D4" i="71"/>
  <c r="E4" i="71"/>
  <c r="A5" i="71"/>
  <c r="D5" i="71"/>
  <c r="E5" i="71"/>
  <c r="A6" i="71"/>
  <c r="D6" i="71"/>
  <c r="E6" i="71"/>
  <c r="A7" i="71"/>
  <c r="B7" i="71" s="1"/>
  <c r="D7" i="71"/>
  <c r="E7" i="71"/>
  <c r="A8" i="71"/>
  <c r="D8" i="71"/>
  <c r="E8" i="71"/>
  <c r="A9" i="71"/>
  <c r="D9" i="71"/>
  <c r="E9" i="71"/>
  <c r="A10" i="71"/>
  <c r="D10" i="71"/>
  <c r="E10" i="71"/>
  <c r="A11" i="71"/>
  <c r="B11" i="71" s="1"/>
  <c r="D11" i="71"/>
  <c r="E11" i="71"/>
  <c r="A12" i="71"/>
  <c r="D12" i="71"/>
  <c r="E12" i="71"/>
  <c r="A13" i="71"/>
  <c r="D13" i="71"/>
  <c r="E13" i="71"/>
  <c r="A14" i="71"/>
  <c r="D14" i="71"/>
  <c r="E14" i="71"/>
  <c r="A15" i="71"/>
  <c r="D15" i="71"/>
  <c r="E15" i="71"/>
  <c r="A16" i="71"/>
  <c r="B16" i="71" s="1"/>
  <c r="D16" i="71"/>
  <c r="E16" i="71"/>
  <c r="A17" i="71"/>
  <c r="D17" i="71"/>
  <c r="E17" i="71"/>
  <c r="A18" i="71"/>
  <c r="D18" i="71"/>
  <c r="E18" i="71"/>
  <c r="A19" i="71"/>
  <c r="D19" i="71"/>
  <c r="E19" i="71"/>
  <c r="A20" i="71"/>
  <c r="B20" i="71" s="1"/>
  <c r="D20" i="71"/>
  <c r="E20" i="71"/>
  <c r="A21" i="71"/>
  <c r="D21" i="71"/>
  <c r="E21" i="71"/>
  <c r="A22" i="71"/>
  <c r="D22" i="71"/>
  <c r="E22" i="71"/>
  <c r="A23" i="71"/>
  <c r="D23" i="71"/>
  <c r="E23" i="71"/>
  <c r="A24" i="71"/>
  <c r="B24" i="71" s="1"/>
  <c r="D24" i="71"/>
  <c r="E24" i="71"/>
  <c r="A25" i="71"/>
  <c r="D25" i="71"/>
  <c r="E25" i="71"/>
  <c r="A26" i="71"/>
  <c r="D26" i="71"/>
  <c r="E26" i="71"/>
  <c r="A27" i="71"/>
  <c r="D27" i="71"/>
  <c r="E27" i="71"/>
  <c r="A28" i="71"/>
  <c r="D28" i="71"/>
  <c r="E28" i="71"/>
  <c r="A29" i="71"/>
  <c r="B29" i="71" s="1"/>
  <c r="D29" i="71"/>
  <c r="E29" i="71"/>
  <c r="A30" i="71"/>
  <c r="D30" i="71"/>
  <c r="E30" i="71"/>
  <c r="A31" i="71"/>
  <c r="D31" i="71"/>
  <c r="E31" i="71"/>
  <c r="A32" i="71"/>
  <c r="D32" i="71"/>
  <c r="E32" i="71"/>
  <c r="A33" i="71"/>
  <c r="B33" i="71" s="1"/>
  <c r="D33" i="71"/>
  <c r="E33" i="71"/>
  <c r="A34" i="71"/>
  <c r="D34" i="71"/>
  <c r="E34" i="71"/>
  <c r="A35" i="71"/>
  <c r="D35" i="71"/>
  <c r="E35" i="71"/>
  <c r="A36" i="71"/>
  <c r="D36" i="71"/>
  <c r="E36" i="71"/>
  <c r="A37" i="71"/>
  <c r="B37" i="71"/>
  <c r="D37" i="71"/>
  <c r="E37" i="71"/>
  <c r="A38" i="71"/>
  <c r="D38" i="71"/>
  <c r="E38" i="71"/>
  <c r="A39" i="71"/>
  <c r="D39" i="71"/>
  <c r="E39" i="71"/>
  <c r="A40" i="71"/>
  <c r="D40" i="71"/>
  <c r="E40" i="71"/>
  <c r="A41" i="71"/>
  <c r="D41" i="71"/>
  <c r="E41" i="71"/>
  <c r="A42" i="71"/>
  <c r="B42" i="71"/>
  <c r="D42" i="71"/>
  <c r="E42" i="71"/>
  <c r="A43" i="71"/>
  <c r="D43" i="71"/>
  <c r="E43" i="71"/>
  <c r="A44" i="71"/>
  <c r="D44" i="71"/>
  <c r="E44" i="71"/>
  <c r="A45" i="71"/>
  <c r="D45" i="71"/>
  <c r="E45" i="71"/>
  <c r="A46" i="71"/>
  <c r="B46" i="71" s="1"/>
  <c r="D46" i="71"/>
  <c r="E46" i="71"/>
  <c r="A47" i="71"/>
  <c r="D47" i="71"/>
  <c r="E47" i="71"/>
  <c r="A48" i="71"/>
  <c r="D48" i="71"/>
  <c r="E48" i="71"/>
  <c r="A49" i="71"/>
  <c r="D49" i="71"/>
  <c r="E49" i="71"/>
  <c r="A50" i="71"/>
  <c r="B50" i="71" s="1"/>
  <c r="D50" i="71"/>
  <c r="E50" i="71"/>
  <c r="A51" i="71"/>
  <c r="D51" i="71"/>
  <c r="E51" i="71"/>
  <c r="A52" i="71"/>
  <c r="D52" i="71"/>
  <c r="E52" i="71"/>
  <c r="A53" i="71"/>
  <c r="D53" i="71"/>
  <c r="E53" i="71"/>
  <c r="A54" i="71"/>
  <c r="D54" i="71"/>
  <c r="E54" i="71"/>
  <c r="A55" i="71"/>
  <c r="B55" i="71" s="1"/>
  <c r="A56" i="71"/>
  <c r="A57" i="71"/>
  <c r="A58" i="71"/>
  <c r="A59" i="71"/>
  <c r="B59" i="71" s="1"/>
  <c r="A60" i="71"/>
  <c r="A61" i="71"/>
  <c r="A62" i="71"/>
  <c r="A63" i="71"/>
  <c r="B63" i="71" s="1"/>
  <c r="A64" i="71"/>
  <c r="A65" i="71"/>
  <c r="A66" i="71"/>
  <c r="A67" i="71"/>
  <c r="A68" i="71"/>
  <c r="B68" i="71" s="1"/>
  <c r="A69" i="71"/>
  <c r="A70" i="71"/>
  <c r="A71" i="71"/>
  <c r="A72" i="71"/>
  <c r="B72" i="71" s="1"/>
  <c r="A73" i="71"/>
  <c r="A74" i="71"/>
  <c r="A75" i="71"/>
  <c r="A76" i="71"/>
  <c r="B76" i="71" s="1"/>
  <c r="A77" i="71"/>
  <c r="A78" i="71"/>
  <c r="A79" i="71"/>
  <c r="A80" i="71"/>
  <c r="A81" i="71"/>
  <c r="B81" i="71" s="1"/>
  <c r="A82" i="71"/>
  <c r="A83" i="71"/>
  <c r="A84" i="71"/>
  <c r="A85" i="71"/>
  <c r="B85" i="71" s="1"/>
  <c r="A86" i="71"/>
  <c r="A87" i="71"/>
  <c r="A88" i="71"/>
  <c r="A89" i="71"/>
  <c r="A90" i="71"/>
  <c r="B90" i="71" s="1"/>
  <c r="A91" i="71"/>
  <c r="A92" i="71"/>
  <c r="A93" i="71"/>
  <c r="A94" i="71"/>
  <c r="B94" i="71" s="1"/>
  <c r="A95" i="71"/>
  <c r="A96" i="71"/>
  <c r="A97" i="71"/>
  <c r="A98" i="71"/>
  <c r="B98" i="71" s="1"/>
  <c r="A99" i="71"/>
  <c r="A100" i="71"/>
  <c r="A101" i="71"/>
  <c r="A102" i="71"/>
  <c r="A103" i="71"/>
  <c r="B103" i="71" s="1"/>
  <c r="A104" i="71"/>
  <c r="A105" i="71"/>
  <c r="A106" i="71"/>
  <c r="A107" i="71"/>
  <c r="B107" i="71" s="1"/>
  <c r="A108" i="71"/>
  <c r="A109" i="71"/>
  <c r="A110" i="71"/>
  <c r="A111" i="71"/>
  <c r="B111" i="71" s="1"/>
  <c r="A112" i="71"/>
  <c r="A113" i="71"/>
  <c r="A2" i="70"/>
  <c r="B2" i="70" s="1"/>
  <c r="D2" i="70"/>
  <c r="E2" i="70"/>
  <c r="A3" i="70"/>
  <c r="D3" i="70"/>
  <c r="E3" i="70"/>
  <c r="A4" i="70"/>
  <c r="D4" i="70"/>
  <c r="E4" i="70"/>
  <c r="A5" i="70"/>
  <c r="D5" i="70"/>
  <c r="E5" i="70"/>
  <c r="A6" i="70"/>
  <c r="D6" i="70"/>
  <c r="E6" i="70"/>
  <c r="A7" i="70"/>
  <c r="B7" i="70" s="1"/>
  <c r="D7" i="70"/>
  <c r="E7" i="70"/>
  <c r="A8" i="70"/>
  <c r="D8" i="70"/>
  <c r="E8" i="70"/>
  <c r="A9" i="70"/>
  <c r="D9" i="70"/>
  <c r="E9" i="70"/>
  <c r="A10" i="70"/>
  <c r="D10" i="70"/>
  <c r="E10" i="70"/>
  <c r="A11" i="70"/>
  <c r="B11" i="70"/>
  <c r="D11" i="70"/>
  <c r="E11" i="70"/>
  <c r="A12" i="70"/>
  <c r="D12" i="70"/>
  <c r="E12" i="70"/>
  <c r="A13" i="70"/>
  <c r="D13" i="70"/>
  <c r="E13" i="70"/>
  <c r="A14" i="70"/>
  <c r="D14" i="70"/>
  <c r="E14" i="70"/>
  <c r="A15" i="70"/>
  <c r="D15" i="70"/>
  <c r="E15" i="70"/>
  <c r="A16" i="70"/>
  <c r="B16" i="70" s="1"/>
  <c r="D16" i="70"/>
  <c r="E16" i="70"/>
  <c r="A17" i="70"/>
  <c r="D17" i="70"/>
  <c r="E17" i="70"/>
  <c r="A18" i="70"/>
  <c r="D18" i="70"/>
  <c r="E18" i="70"/>
  <c r="A19" i="70"/>
  <c r="D19" i="70"/>
  <c r="E19" i="70"/>
  <c r="A20" i="70"/>
  <c r="B20" i="70" s="1"/>
  <c r="D20" i="70"/>
  <c r="E20" i="70"/>
  <c r="A21" i="70"/>
  <c r="D21" i="70"/>
  <c r="E21" i="70"/>
  <c r="A22" i="70"/>
  <c r="D22" i="70"/>
  <c r="E22" i="70"/>
  <c r="A23" i="70"/>
  <c r="D23" i="70"/>
  <c r="E23" i="70"/>
  <c r="A24" i="70"/>
  <c r="B24" i="70" s="1"/>
  <c r="D24" i="70"/>
  <c r="E24" i="70"/>
  <c r="A25" i="70"/>
  <c r="D25" i="70"/>
  <c r="E25" i="70"/>
  <c r="A26" i="70"/>
  <c r="D26" i="70"/>
  <c r="E26" i="70"/>
  <c r="A27" i="70"/>
  <c r="D27" i="70"/>
  <c r="E27" i="70"/>
  <c r="A28" i="70"/>
  <c r="D28" i="70"/>
  <c r="E28" i="70"/>
  <c r="A29" i="70"/>
  <c r="B29" i="70" s="1"/>
  <c r="D29" i="70"/>
  <c r="E29" i="70"/>
  <c r="A30" i="70"/>
  <c r="D30" i="70"/>
  <c r="E30" i="70"/>
  <c r="A31" i="70"/>
  <c r="D31" i="70"/>
  <c r="E31" i="70"/>
  <c r="A32" i="70"/>
  <c r="D32" i="70"/>
  <c r="E32" i="70"/>
  <c r="A33" i="70"/>
  <c r="B33" i="70" s="1"/>
  <c r="D33" i="70"/>
  <c r="E33" i="70"/>
  <c r="A34" i="70"/>
  <c r="D34" i="70"/>
  <c r="E34" i="70"/>
  <c r="A35" i="70"/>
  <c r="D35" i="70"/>
  <c r="E35" i="70"/>
  <c r="A36" i="70"/>
  <c r="D36" i="70"/>
  <c r="E36" i="70"/>
  <c r="A37" i="70"/>
  <c r="B37" i="70" s="1"/>
  <c r="D37" i="70"/>
  <c r="E37" i="70"/>
  <c r="A38" i="70"/>
  <c r="D38" i="70"/>
  <c r="E38" i="70"/>
  <c r="A39" i="70"/>
  <c r="D39" i="70"/>
  <c r="E39" i="70"/>
  <c r="A40" i="70"/>
  <c r="D40" i="70"/>
  <c r="E40" i="70"/>
  <c r="A41" i="70"/>
  <c r="D41" i="70"/>
  <c r="E41" i="70"/>
  <c r="A42" i="70"/>
  <c r="B42" i="70" s="1"/>
  <c r="D42" i="70"/>
  <c r="E42" i="70"/>
  <c r="A43" i="70"/>
  <c r="D43" i="70"/>
  <c r="E43" i="70"/>
  <c r="A44" i="70"/>
  <c r="D44" i="70"/>
  <c r="E44" i="70"/>
  <c r="A45" i="70"/>
  <c r="D45" i="70"/>
  <c r="E45" i="70"/>
  <c r="A46" i="70"/>
  <c r="B46" i="70" s="1"/>
  <c r="D46" i="70"/>
  <c r="E46" i="70"/>
  <c r="A47" i="70"/>
  <c r="D47" i="70"/>
  <c r="E47" i="70"/>
  <c r="A48" i="70"/>
  <c r="D48" i="70"/>
  <c r="E48" i="70"/>
  <c r="A49" i="70"/>
  <c r="D49" i="70"/>
  <c r="E49" i="70"/>
  <c r="A50" i="70"/>
  <c r="B50" i="70" s="1"/>
  <c r="D50" i="70"/>
  <c r="E50" i="70"/>
  <c r="A51" i="70"/>
  <c r="D51" i="70"/>
  <c r="E51" i="70"/>
  <c r="A52" i="70"/>
  <c r="D52" i="70"/>
  <c r="E52" i="70"/>
  <c r="A53" i="70"/>
  <c r="D53" i="70"/>
  <c r="E53" i="70"/>
  <c r="A54" i="70"/>
  <c r="D54" i="70"/>
  <c r="E54" i="70"/>
  <c r="A55" i="70"/>
  <c r="B55" i="70" s="1"/>
  <c r="A56" i="70"/>
  <c r="A57" i="70"/>
  <c r="A58" i="70"/>
  <c r="A59" i="70"/>
  <c r="B59" i="70" s="1"/>
  <c r="A60" i="70"/>
  <c r="A61" i="70"/>
  <c r="A62" i="70"/>
  <c r="A63" i="70"/>
  <c r="B63" i="70" s="1"/>
  <c r="A64" i="70"/>
  <c r="A65" i="70"/>
  <c r="A66" i="70"/>
  <c r="A67" i="70"/>
  <c r="A68" i="70"/>
  <c r="B68" i="70" s="1"/>
  <c r="A69" i="70"/>
  <c r="A70" i="70"/>
  <c r="A71" i="70"/>
  <c r="A72" i="70"/>
  <c r="B72" i="70" s="1"/>
  <c r="A73" i="70"/>
  <c r="A74" i="70"/>
  <c r="A75" i="70"/>
  <c r="A76" i="70"/>
  <c r="B76" i="70" s="1"/>
  <c r="A77" i="70"/>
  <c r="A78" i="70"/>
  <c r="A79" i="70"/>
  <c r="A80" i="70"/>
  <c r="A81" i="70"/>
  <c r="B81" i="70" s="1"/>
  <c r="A82" i="70"/>
  <c r="A83" i="70"/>
  <c r="A84" i="70"/>
  <c r="A85" i="70"/>
  <c r="B85" i="70" s="1"/>
  <c r="A86" i="70"/>
  <c r="A87" i="70"/>
  <c r="A88" i="70"/>
  <c r="A89" i="70"/>
  <c r="A90" i="70"/>
  <c r="B90" i="70" s="1"/>
  <c r="A91" i="70"/>
  <c r="A92" i="70"/>
  <c r="A93" i="70"/>
  <c r="A94" i="70"/>
  <c r="B94" i="70" s="1"/>
  <c r="A95" i="70"/>
  <c r="A96" i="70"/>
  <c r="A97" i="70"/>
  <c r="A98" i="70"/>
  <c r="B98" i="70" s="1"/>
  <c r="A99" i="70"/>
  <c r="A100" i="70"/>
  <c r="A101" i="70"/>
  <c r="A102" i="70"/>
  <c r="A103" i="70"/>
  <c r="B103" i="70" s="1"/>
  <c r="A104" i="70"/>
  <c r="A105" i="70"/>
  <c r="A106" i="70"/>
  <c r="A107" i="70"/>
  <c r="B107" i="70" s="1"/>
  <c r="A108" i="70"/>
  <c r="A109" i="70"/>
  <c r="A110" i="70"/>
  <c r="A111" i="70"/>
  <c r="B111" i="70" s="1"/>
  <c r="A112" i="70"/>
  <c r="A113" i="70"/>
  <c r="A114" i="70"/>
  <c r="B2" i="75"/>
  <c r="J2" i="75"/>
  <c r="A3" i="75"/>
  <c r="J3" i="75"/>
  <c r="A4" i="75"/>
  <c r="J4" i="75"/>
  <c r="A5" i="75"/>
  <c r="J5" i="75"/>
  <c r="A6" i="75"/>
  <c r="J6" i="75"/>
  <c r="A7" i="75"/>
  <c r="J7" i="75"/>
  <c r="A8" i="75"/>
  <c r="J8" i="75"/>
  <c r="A9" i="75"/>
  <c r="J9" i="75"/>
  <c r="A10" i="75"/>
  <c r="J10" i="75"/>
  <c r="A11" i="75"/>
  <c r="J11" i="75"/>
  <c r="A12" i="75"/>
  <c r="J12" i="75"/>
  <c r="A13" i="75"/>
  <c r="J13" i="75"/>
  <c r="A14" i="75"/>
  <c r="J14" i="75"/>
  <c r="A15" i="75"/>
  <c r="J15" i="75"/>
  <c r="A16" i="75"/>
  <c r="J16" i="75"/>
  <c r="A17" i="75"/>
  <c r="J17" i="75"/>
  <c r="A18" i="75"/>
  <c r="J18" i="75"/>
  <c r="A19" i="75"/>
  <c r="J19" i="75"/>
  <c r="A20" i="75"/>
  <c r="J20" i="75"/>
  <c r="A21" i="75"/>
  <c r="J21" i="75"/>
  <c r="A22" i="75"/>
  <c r="J22" i="75"/>
  <c r="A23" i="75"/>
  <c r="J23" i="75"/>
  <c r="A24" i="75"/>
  <c r="J24" i="75"/>
  <c r="A25" i="75"/>
  <c r="J25" i="75"/>
  <c r="A26" i="75"/>
  <c r="J26" i="75"/>
  <c r="A27" i="75"/>
  <c r="J27" i="75"/>
  <c r="A28" i="75"/>
  <c r="J28" i="75"/>
  <c r="A29" i="75"/>
  <c r="J29" i="75"/>
  <c r="A30" i="75"/>
  <c r="J30" i="75"/>
  <c r="A31" i="75"/>
  <c r="J31" i="75"/>
  <c r="A32" i="75"/>
  <c r="J32" i="75"/>
  <c r="A33" i="75"/>
  <c r="J33" i="75"/>
  <c r="A34" i="75"/>
  <c r="J34" i="75"/>
  <c r="A35" i="75"/>
  <c r="J35" i="75"/>
  <c r="A36" i="75"/>
  <c r="J36" i="75"/>
  <c r="A37" i="75"/>
  <c r="J37" i="75"/>
  <c r="A38" i="75"/>
  <c r="J38" i="75"/>
  <c r="A39" i="75"/>
  <c r="J39" i="75"/>
  <c r="A40" i="75"/>
  <c r="J40" i="75"/>
  <c r="A41" i="75"/>
  <c r="J41" i="75"/>
  <c r="A42" i="75"/>
  <c r="J42" i="75"/>
  <c r="A43" i="75"/>
  <c r="J43" i="75"/>
  <c r="A44" i="75"/>
  <c r="J44" i="75"/>
  <c r="A45" i="75"/>
  <c r="J45" i="75"/>
  <c r="A46" i="75"/>
  <c r="J46" i="75"/>
  <c r="A47" i="75"/>
  <c r="J47" i="75"/>
  <c r="A48" i="75"/>
  <c r="J48" i="75"/>
  <c r="A49" i="75"/>
  <c r="J49" i="75"/>
  <c r="A50" i="75"/>
  <c r="J50" i="75"/>
  <c r="A51" i="75"/>
  <c r="J51" i="75"/>
  <c r="A52" i="75"/>
  <c r="J52" i="75"/>
  <c r="A53" i="75"/>
  <c r="J53" i="75"/>
  <c r="A54" i="75"/>
  <c r="J54" i="75"/>
  <c r="F55" i="75"/>
  <c r="F47" i="130" s="1"/>
  <c r="G55" i="75"/>
  <c r="H55" i="75"/>
  <c r="B2" i="83"/>
  <c r="A3" i="83"/>
  <c r="A4" i="83"/>
  <c r="A5" i="83"/>
  <c r="A6" i="83"/>
  <c r="A7" i="83"/>
  <c r="A8" i="83"/>
  <c r="B8" i="83" s="1"/>
  <c r="A9" i="83"/>
  <c r="A10" i="83"/>
  <c r="A11" i="83"/>
  <c r="A12" i="83"/>
  <c r="B12" i="83" s="1"/>
  <c r="A13" i="83"/>
  <c r="A14" i="83"/>
  <c r="A15" i="83"/>
  <c r="A16" i="83"/>
  <c r="B16" i="83" s="1"/>
  <c r="A17" i="83"/>
  <c r="A18" i="83"/>
  <c r="A19" i="83"/>
  <c r="A20" i="83"/>
  <c r="A21" i="83"/>
  <c r="B21" i="83" s="1"/>
  <c r="A22" i="83"/>
  <c r="A23" i="83"/>
  <c r="A24" i="83"/>
  <c r="A25" i="83"/>
  <c r="B25" i="83" s="1"/>
  <c r="A26" i="83"/>
  <c r="A27" i="83"/>
  <c r="A28" i="83"/>
  <c r="A29" i="83"/>
  <c r="B29" i="83" s="1"/>
  <c r="A30" i="83"/>
  <c r="A31" i="83"/>
  <c r="A32" i="83"/>
  <c r="A33" i="83"/>
  <c r="A34" i="83"/>
  <c r="B34" i="83" s="1"/>
  <c r="A35" i="83"/>
  <c r="A36" i="83"/>
  <c r="A37" i="83"/>
  <c r="A38" i="83"/>
  <c r="B38" i="83" s="1"/>
  <c r="A39" i="83"/>
  <c r="A40" i="83"/>
  <c r="A41" i="83"/>
  <c r="A42" i="83"/>
  <c r="B42" i="83" s="1"/>
  <c r="A43" i="83"/>
  <c r="A44" i="83"/>
  <c r="A45" i="83"/>
  <c r="A46" i="83"/>
  <c r="A47" i="83"/>
  <c r="B47" i="83" s="1"/>
  <c r="A48" i="83"/>
  <c r="A49" i="83"/>
  <c r="A50" i="83"/>
  <c r="A51" i="83"/>
  <c r="B51" i="83" s="1"/>
  <c r="A52" i="83"/>
  <c r="A53" i="83"/>
  <c r="A54" i="83"/>
  <c r="F42" i="130"/>
  <c r="B2" i="82"/>
  <c r="A3" i="82"/>
  <c r="A4" i="82"/>
  <c r="A5" i="82"/>
  <c r="A6" i="82"/>
  <c r="A7" i="82"/>
  <c r="A8" i="82"/>
  <c r="B8" i="82" s="1"/>
  <c r="A9" i="82"/>
  <c r="A10" i="82"/>
  <c r="A11" i="82"/>
  <c r="A12" i="82"/>
  <c r="B12" i="82" s="1"/>
  <c r="A13" i="82"/>
  <c r="A14" i="82"/>
  <c r="A15" i="82"/>
  <c r="A16" i="82"/>
  <c r="B16" i="82" s="1"/>
  <c r="A17" i="82"/>
  <c r="A18" i="82"/>
  <c r="A19" i="82"/>
  <c r="A20" i="82"/>
  <c r="A21" i="82"/>
  <c r="B21" i="82" s="1"/>
  <c r="A22" i="82"/>
  <c r="A23" i="82"/>
  <c r="A24" i="82"/>
  <c r="A25" i="82"/>
  <c r="B25" i="82" s="1"/>
  <c r="A26" i="82"/>
  <c r="A27" i="82"/>
  <c r="A28" i="82"/>
  <c r="A29" i="82"/>
  <c r="B29" i="82" s="1"/>
  <c r="A30" i="82"/>
  <c r="A31" i="82"/>
  <c r="A32" i="82"/>
  <c r="A33" i="82"/>
  <c r="A34" i="82"/>
  <c r="B34" i="82" s="1"/>
  <c r="A35" i="82"/>
  <c r="A36" i="82"/>
  <c r="A37" i="82"/>
  <c r="A38" i="82"/>
  <c r="B38" i="82" s="1"/>
  <c r="A39" i="82"/>
  <c r="A40" i="82"/>
  <c r="A41" i="82"/>
  <c r="A42" i="82"/>
  <c r="B42" i="82" s="1"/>
  <c r="A43" i="82"/>
  <c r="A44" i="82"/>
  <c r="A45" i="82"/>
  <c r="A46" i="82"/>
  <c r="A47" i="82"/>
  <c r="B47" i="82" s="1"/>
  <c r="A48" i="82"/>
  <c r="A49" i="82"/>
  <c r="A50" i="82"/>
  <c r="A51" i="82"/>
  <c r="B51" i="82" s="1"/>
  <c r="A52" i="82"/>
  <c r="A53" i="82"/>
  <c r="A54" i="82"/>
  <c r="F41" i="130"/>
  <c r="B2" i="81"/>
  <c r="A3" i="81"/>
  <c r="A4" i="81"/>
  <c r="A5" i="81"/>
  <c r="A6" i="81"/>
  <c r="A7" i="81"/>
  <c r="A8" i="81"/>
  <c r="B8" i="81" s="1"/>
  <c r="A9" i="81"/>
  <c r="A10" i="81"/>
  <c r="A11" i="81"/>
  <c r="A12" i="81"/>
  <c r="B12" i="81" s="1"/>
  <c r="A13" i="81"/>
  <c r="A14" i="81"/>
  <c r="A15" i="81"/>
  <c r="A16" i="81"/>
  <c r="B16" i="81" s="1"/>
  <c r="A17" i="81"/>
  <c r="A18" i="81"/>
  <c r="A19" i="81"/>
  <c r="A20" i="81"/>
  <c r="A21" i="81"/>
  <c r="B21" i="81" s="1"/>
  <c r="A22" i="81"/>
  <c r="A23" i="81"/>
  <c r="A24" i="81"/>
  <c r="A25" i="81"/>
  <c r="B25" i="81" s="1"/>
  <c r="A26" i="81"/>
  <c r="A27" i="81"/>
  <c r="A28" i="81"/>
  <c r="A29" i="81"/>
  <c r="B29" i="81" s="1"/>
  <c r="A30" i="81"/>
  <c r="A31" i="81"/>
  <c r="A32" i="81"/>
  <c r="A33" i="81"/>
  <c r="A34" i="81"/>
  <c r="B34" i="81" s="1"/>
  <c r="A35" i="81"/>
  <c r="A36" i="81"/>
  <c r="A37" i="81"/>
  <c r="A38" i="81"/>
  <c r="B38" i="81" s="1"/>
  <c r="A39" i="81"/>
  <c r="A40" i="81"/>
  <c r="A41" i="81"/>
  <c r="A42" i="81"/>
  <c r="B42" i="81" s="1"/>
  <c r="A43" i="81"/>
  <c r="A44" i="81"/>
  <c r="A45" i="81"/>
  <c r="A46" i="81"/>
  <c r="A47" i="81"/>
  <c r="B47" i="81" s="1"/>
  <c r="A48" i="81"/>
  <c r="A49" i="81"/>
  <c r="A50" i="81"/>
  <c r="A51" i="81"/>
  <c r="B51" i="81" s="1"/>
  <c r="A52" i="81"/>
  <c r="A53" i="81"/>
  <c r="A54" i="81"/>
  <c r="B2" i="78"/>
  <c r="A3" i="78"/>
  <c r="A4" i="78"/>
  <c r="A5" i="78"/>
  <c r="A6" i="78"/>
  <c r="A7" i="78"/>
  <c r="A8" i="78"/>
  <c r="B8" i="78" s="1"/>
  <c r="A9" i="78"/>
  <c r="A10" i="78"/>
  <c r="A11" i="78"/>
  <c r="A12" i="78"/>
  <c r="B12" i="78" s="1"/>
  <c r="A13" i="78"/>
  <c r="A14" i="78"/>
  <c r="A15" i="78"/>
  <c r="A16" i="78"/>
  <c r="B16" i="78" s="1"/>
  <c r="A17" i="78"/>
  <c r="A18" i="78"/>
  <c r="A19" i="78"/>
  <c r="A20" i="78"/>
  <c r="A21" i="78"/>
  <c r="B21" i="78" s="1"/>
  <c r="A22" i="78"/>
  <c r="A23" i="78"/>
  <c r="A24" i="78"/>
  <c r="A25" i="78"/>
  <c r="B25" i="78" s="1"/>
  <c r="A26" i="78"/>
  <c r="A27" i="78"/>
  <c r="A28" i="78"/>
  <c r="A29" i="78"/>
  <c r="B29" i="78" s="1"/>
  <c r="A30" i="78"/>
  <c r="A31" i="78"/>
  <c r="A32" i="78"/>
  <c r="A33" i="78"/>
  <c r="A34" i="78"/>
  <c r="B34" i="78" s="1"/>
  <c r="A35" i="78"/>
  <c r="A36" i="78"/>
  <c r="A37" i="78"/>
  <c r="A38" i="78"/>
  <c r="B38" i="78" s="1"/>
  <c r="A39" i="78"/>
  <c r="A40" i="78"/>
  <c r="A41" i="78"/>
  <c r="A42" i="78"/>
  <c r="B42" i="78" s="1"/>
  <c r="A43" i="78"/>
  <c r="A44" i="78"/>
  <c r="A45" i="78"/>
  <c r="A46" i="78"/>
  <c r="A47" i="78"/>
  <c r="B47" i="78" s="1"/>
  <c r="A48" i="78"/>
  <c r="A49" i="78"/>
  <c r="A50" i="78"/>
  <c r="A51" i="78"/>
  <c r="B51" i="78" s="1"/>
  <c r="A52" i="78"/>
  <c r="A53" i="78"/>
  <c r="A54" i="78"/>
  <c r="F36" i="130"/>
  <c r="B2" i="44"/>
  <c r="A3" i="44"/>
  <c r="A4" i="44"/>
  <c r="A5" i="44"/>
  <c r="A6" i="44"/>
  <c r="A7" i="44"/>
  <c r="A8" i="44"/>
  <c r="B8" i="44" s="1"/>
  <c r="A9" i="44"/>
  <c r="A10" i="44"/>
  <c r="A11" i="44"/>
  <c r="A12" i="44"/>
  <c r="B12" i="44" s="1"/>
  <c r="A13" i="44"/>
  <c r="A14" i="44"/>
  <c r="A15" i="44"/>
  <c r="A16" i="44"/>
  <c r="B16" i="44" s="1"/>
  <c r="A17" i="44"/>
  <c r="A18" i="44"/>
  <c r="A19" i="44"/>
  <c r="A20" i="44"/>
  <c r="A21" i="44"/>
  <c r="B21" i="44" s="1"/>
  <c r="A22" i="44"/>
  <c r="A23" i="44"/>
  <c r="A24" i="44"/>
  <c r="A25" i="44"/>
  <c r="B25" i="44" s="1"/>
  <c r="A26" i="44"/>
  <c r="A27" i="44"/>
  <c r="A28" i="44"/>
  <c r="A29" i="44"/>
  <c r="B29" i="44" s="1"/>
  <c r="A30" i="44"/>
  <c r="A31" i="44"/>
  <c r="A32" i="44"/>
  <c r="A33" i="44"/>
  <c r="A34" i="44"/>
  <c r="B34" i="44" s="1"/>
  <c r="A35" i="44"/>
  <c r="A36" i="44"/>
  <c r="A37" i="44"/>
  <c r="A38" i="44"/>
  <c r="B38" i="44" s="1"/>
  <c r="A39" i="44"/>
  <c r="A40" i="44"/>
  <c r="A41" i="44"/>
  <c r="A42" i="44"/>
  <c r="B42" i="44" s="1"/>
  <c r="A43" i="44"/>
  <c r="A44" i="44"/>
  <c r="A45" i="44"/>
  <c r="A46" i="44"/>
  <c r="A47" i="44"/>
  <c r="B47" i="44" s="1"/>
  <c r="A48" i="44"/>
  <c r="A49" i="44"/>
  <c r="A50" i="44"/>
  <c r="A51" i="44"/>
  <c r="B51" i="44" s="1"/>
  <c r="A52" i="44"/>
  <c r="A53" i="44"/>
  <c r="A54" i="44"/>
  <c r="F35" i="130"/>
  <c r="C11" i="106"/>
  <c r="H11" i="106"/>
  <c r="I11" i="106"/>
  <c r="C12" i="106"/>
  <c r="H12" i="106"/>
  <c r="I12" i="106"/>
  <c r="C13" i="106"/>
  <c r="H13" i="106"/>
  <c r="I13" i="106"/>
  <c r="C14" i="106"/>
  <c r="H14" i="106"/>
  <c r="I14" i="106"/>
  <c r="C15" i="106"/>
  <c r="H15" i="106"/>
  <c r="I15" i="106"/>
  <c r="C16" i="106"/>
  <c r="H16" i="106"/>
  <c r="I16" i="106"/>
  <c r="C17" i="106"/>
  <c r="H17" i="106"/>
  <c r="I17" i="106"/>
  <c r="C18" i="106"/>
  <c r="H18" i="106"/>
  <c r="I18" i="106"/>
  <c r="C19" i="106"/>
  <c r="H19" i="106"/>
  <c r="I19" i="106"/>
  <c r="C20" i="106"/>
  <c r="I20" i="106"/>
  <c r="C23" i="106"/>
  <c r="H23" i="106"/>
  <c r="I23" i="106"/>
  <c r="C24" i="106"/>
  <c r="H24" i="106"/>
  <c r="I24" i="106"/>
  <c r="C25" i="106"/>
  <c r="H25" i="106"/>
  <c r="I25" i="106"/>
  <c r="C26" i="106"/>
  <c r="H26" i="106"/>
  <c r="I26" i="106"/>
  <c r="C27" i="106"/>
  <c r="H27" i="106"/>
  <c r="I27" i="106"/>
  <c r="C28" i="106"/>
  <c r="H28" i="106"/>
  <c r="I28" i="106"/>
  <c r="C29" i="106"/>
  <c r="H29" i="106"/>
  <c r="I29" i="106"/>
  <c r="C32" i="106"/>
  <c r="H32" i="106"/>
  <c r="I32" i="106"/>
  <c r="C33" i="106"/>
  <c r="H33" i="106"/>
  <c r="I33" i="106"/>
  <c r="C34" i="106"/>
  <c r="H34" i="106"/>
  <c r="I34" i="106"/>
  <c r="C35" i="106"/>
  <c r="H35" i="106"/>
  <c r="I35" i="106"/>
  <c r="C36" i="106"/>
  <c r="I36" i="106"/>
  <c r="C39" i="106"/>
  <c r="H39" i="106"/>
  <c r="I39" i="106"/>
  <c r="C40" i="106"/>
  <c r="I40" i="106"/>
  <c r="C41" i="106"/>
  <c r="F41" i="106"/>
  <c r="H41" i="106"/>
  <c r="I41" i="106"/>
  <c r="C44" i="106"/>
  <c r="H44" i="106"/>
  <c r="I44" i="106"/>
  <c r="C45" i="106"/>
  <c r="F45" i="106"/>
  <c r="H45" i="106"/>
  <c r="I45" i="106"/>
  <c r="B2" i="45"/>
  <c r="A3" i="45"/>
  <c r="A4" i="45"/>
  <c r="A5" i="45"/>
  <c r="A6" i="45"/>
  <c r="A7" i="45"/>
  <c r="A8" i="45"/>
  <c r="B8" i="45" s="1"/>
  <c r="A9" i="45"/>
  <c r="A10" i="45"/>
  <c r="A11" i="45"/>
  <c r="A12" i="45"/>
  <c r="B12" i="45" s="1"/>
  <c r="A13" i="45"/>
  <c r="A14" i="45"/>
  <c r="A15" i="45"/>
  <c r="A16" i="45"/>
  <c r="B16" i="45" s="1"/>
  <c r="A17" i="45"/>
  <c r="A18" i="45"/>
  <c r="A19" i="45"/>
  <c r="A20" i="45"/>
  <c r="A21" i="45"/>
  <c r="B21" i="45" s="1"/>
  <c r="A22" i="45"/>
  <c r="A23" i="45"/>
  <c r="A24" i="45"/>
  <c r="A25" i="45"/>
  <c r="B25" i="45" s="1"/>
  <c r="A26" i="45"/>
  <c r="A27" i="45"/>
  <c r="A28" i="45"/>
  <c r="A29" i="45"/>
  <c r="B29" i="45" s="1"/>
  <c r="A30" i="45"/>
  <c r="A31" i="45"/>
  <c r="A32" i="45"/>
  <c r="A33" i="45"/>
  <c r="A34" i="45"/>
  <c r="B34" i="45" s="1"/>
  <c r="A35" i="45"/>
  <c r="A36" i="45"/>
  <c r="A37" i="45"/>
  <c r="A38" i="45"/>
  <c r="B38" i="45" s="1"/>
  <c r="A39" i="45"/>
  <c r="A40" i="45"/>
  <c r="A41" i="45"/>
  <c r="A42" i="45"/>
  <c r="B42" i="45" s="1"/>
  <c r="A43" i="45"/>
  <c r="A44" i="45"/>
  <c r="A45" i="45"/>
  <c r="A46" i="45"/>
  <c r="A47" i="45"/>
  <c r="B47" i="45" s="1"/>
  <c r="A48" i="45"/>
  <c r="A49" i="45"/>
  <c r="A50" i="45"/>
  <c r="A51" i="45"/>
  <c r="B51" i="45" s="1"/>
  <c r="A52" i="45"/>
  <c r="A53" i="45"/>
  <c r="A54" i="45"/>
  <c r="B2" i="109"/>
  <c r="A3" i="109"/>
  <c r="A4" i="109"/>
  <c r="A5" i="109"/>
  <c r="A6" i="109"/>
  <c r="A7" i="109"/>
  <c r="A8" i="109"/>
  <c r="A9" i="109"/>
  <c r="A10" i="109"/>
  <c r="A11" i="109"/>
  <c r="A12" i="109"/>
  <c r="A13" i="109"/>
  <c r="A14" i="109"/>
  <c r="A15" i="109"/>
  <c r="A16" i="109"/>
  <c r="A17" i="109"/>
  <c r="A18" i="109"/>
  <c r="A19" i="109"/>
  <c r="A20" i="109"/>
  <c r="A21" i="109"/>
  <c r="A22" i="109"/>
  <c r="A23" i="109"/>
  <c r="A24" i="109"/>
  <c r="A25" i="109"/>
  <c r="A26" i="109"/>
  <c r="A27" i="109"/>
  <c r="A28" i="109"/>
  <c r="A29" i="109"/>
  <c r="A30" i="109"/>
  <c r="A31" i="109"/>
  <c r="A32" i="109"/>
  <c r="A33" i="109"/>
  <c r="A34" i="109"/>
  <c r="A35" i="109"/>
  <c r="A36" i="109"/>
  <c r="A37" i="109"/>
  <c r="A38" i="109"/>
  <c r="A39" i="109"/>
  <c r="A40" i="109"/>
  <c r="A41" i="109"/>
  <c r="A42" i="109"/>
  <c r="A43" i="109"/>
  <c r="A44" i="109"/>
  <c r="A45" i="109"/>
  <c r="A46" i="109"/>
  <c r="A47" i="109"/>
  <c r="A48" i="109"/>
  <c r="A49" i="109"/>
  <c r="A50" i="109"/>
  <c r="A51" i="109"/>
  <c r="A52" i="109"/>
  <c r="A53" i="109"/>
  <c r="A54" i="109"/>
  <c r="A3" i="46"/>
  <c r="A4" i="46"/>
  <c r="A5" i="46"/>
  <c r="A6" i="46"/>
  <c r="A7" i="46"/>
  <c r="A8" i="46"/>
  <c r="A9" i="46"/>
  <c r="A10" i="46"/>
  <c r="A11" i="46"/>
  <c r="A12" i="46"/>
  <c r="A13" i="46"/>
  <c r="A14" i="46"/>
  <c r="A15" i="46"/>
  <c r="A16" i="46"/>
  <c r="A17" i="46"/>
  <c r="A18" i="46"/>
  <c r="A19" i="46"/>
  <c r="A20" i="46"/>
  <c r="A21" i="46"/>
  <c r="A22" i="46"/>
  <c r="A23" i="46"/>
  <c r="A24" i="46"/>
  <c r="A25" i="46"/>
  <c r="A26" i="46"/>
  <c r="A27" i="46"/>
  <c r="A28" i="46"/>
  <c r="A29" i="46"/>
  <c r="A30" i="46"/>
  <c r="A31" i="46"/>
  <c r="A32" i="46"/>
  <c r="A33" i="46"/>
  <c r="A34" i="46"/>
  <c r="A35" i="46"/>
  <c r="A36" i="46"/>
  <c r="A37" i="46"/>
  <c r="A38" i="46"/>
  <c r="A39" i="46"/>
  <c r="A40" i="46"/>
  <c r="A41" i="46"/>
  <c r="A42" i="46"/>
  <c r="A43" i="46"/>
  <c r="A44" i="46"/>
  <c r="A45" i="46"/>
  <c r="A46" i="46"/>
  <c r="A47" i="46"/>
  <c r="A48" i="46"/>
  <c r="A49" i="46"/>
  <c r="A50" i="46"/>
  <c r="A51" i="46"/>
  <c r="A52" i="46"/>
  <c r="A53" i="46"/>
  <c r="A54" i="46"/>
  <c r="B2" i="79"/>
  <c r="A3" i="79"/>
  <c r="A4" i="79"/>
  <c r="A5" i="79"/>
  <c r="A6" i="79"/>
  <c r="A7" i="79"/>
  <c r="A8" i="79"/>
  <c r="B8" i="79" s="1"/>
  <c r="A9" i="79"/>
  <c r="A10" i="79"/>
  <c r="A11" i="79"/>
  <c r="A12" i="79"/>
  <c r="B12" i="79" s="1"/>
  <c r="A13" i="79"/>
  <c r="A14" i="79"/>
  <c r="A15" i="79"/>
  <c r="A16" i="79"/>
  <c r="B16" i="79" s="1"/>
  <c r="A17" i="79"/>
  <c r="A18" i="79"/>
  <c r="A19" i="79"/>
  <c r="A20" i="79"/>
  <c r="A21" i="79"/>
  <c r="B21" i="79" s="1"/>
  <c r="A22" i="79"/>
  <c r="A23" i="79"/>
  <c r="A24" i="79"/>
  <c r="A25" i="79"/>
  <c r="B25" i="79" s="1"/>
  <c r="A26" i="79"/>
  <c r="A27" i="79"/>
  <c r="A28" i="79"/>
  <c r="A29" i="79"/>
  <c r="B29" i="79" s="1"/>
  <c r="A30" i="79"/>
  <c r="A31" i="79"/>
  <c r="A32" i="79"/>
  <c r="A33" i="79"/>
  <c r="A34" i="79"/>
  <c r="B34" i="79" s="1"/>
  <c r="A35" i="79"/>
  <c r="A36" i="79"/>
  <c r="A37" i="79"/>
  <c r="A38" i="79"/>
  <c r="B38" i="79" s="1"/>
  <c r="A39" i="79"/>
  <c r="A40" i="79"/>
  <c r="A41" i="79"/>
  <c r="A42" i="79"/>
  <c r="B42" i="79" s="1"/>
  <c r="A43" i="79"/>
  <c r="A44" i="79"/>
  <c r="A45" i="79"/>
  <c r="A46" i="79"/>
  <c r="A47" i="79"/>
  <c r="B47" i="79" s="1"/>
  <c r="A48" i="79"/>
  <c r="A49" i="79"/>
  <c r="A50" i="79"/>
  <c r="A51" i="79"/>
  <c r="B51" i="79" s="1"/>
  <c r="A52" i="79"/>
  <c r="A53" i="79"/>
  <c r="A54" i="79"/>
  <c r="B2" i="80"/>
  <c r="A3" i="80"/>
  <c r="A4" i="80"/>
  <c r="A5" i="80"/>
  <c r="A6" i="80"/>
  <c r="A7" i="80"/>
  <c r="A8" i="80"/>
  <c r="B8" i="80" s="1"/>
  <c r="A9" i="80"/>
  <c r="A10" i="80"/>
  <c r="A11" i="80"/>
  <c r="A12" i="80"/>
  <c r="B12" i="80" s="1"/>
  <c r="A13" i="80"/>
  <c r="A14" i="80"/>
  <c r="A15" i="80"/>
  <c r="A16" i="80"/>
  <c r="B16" i="80" s="1"/>
  <c r="A17" i="80"/>
  <c r="A18" i="80"/>
  <c r="A19" i="80"/>
  <c r="A20" i="80"/>
  <c r="A21" i="80"/>
  <c r="B21" i="80" s="1"/>
  <c r="A22" i="80"/>
  <c r="A23" i="80"/>
  <c r="A24" i="80"/>
  <c r="A25" i="80"/>
  <c r="B25" i="80" s="1"/>
  <c r="A26" i="80"/>
  <c r="A27" i="80"/>
  <c r="A28" i="80"/>
  <c r="A29" i="80"/>
  <c r="B29" i="80" s="1"/>
  <c r="A30" i="80"/>
  <c r="A31" i="80"/>
  <c r="A32" i="80"/>
  <c r="A33" i="80"/>
  <c r="A34" i="80"/>
  <c r="B34" i="80" s="1"/>
  <c r="A35" i="80"/>
  <c r="A36" i="80"/>
  <c r="A37" i="80"/>
  <c r="A38" i="80"/>
  <c r="B38" i="80" s="1"/>
  <c r="A39" i="80"/>
  <c r="A40" i="80"/>
  <c r="A41" i="80"/>
  <c r="A42" i="80"/>
  <c r="B42" i="80" s="1"/>
  <c r="A43" i="80"/>
  <c r="A44" i="80"/>
  <c r="A45" i="80"/>
  <c r="A46" i="80"/>
  <c r="A47" i="80"/>
  <c r="B47" i="80" s="1"/>
  <c r="A48" i="80"/>
  <c r="A49" i="80"/>
  <c r="A50" i="80"/>
  <c r="A51" i="80"/>
  <c r="B51" i="80" s="1"/>
  <c r="A52" i="80"/>
  <c r="A53" i="80"/>
  <c r="A54" i="80"/>
  <c r="B2" i="43"/>
  <c r="A3" i="43"/>
  <c r="A4" i="43"/>
  <c r="A5" i="43"/>
  <c r="A6" i="43"/>
  <c r="A7" i="43"/>
  <c r="A8" i="43"/>
  <c r="B8" i="43" s="1"/>
  <c r="A10" i="43"/>
  <c r="A11" i="43"/>
  <c r="A12" i="43"/>
  <c r="B12" i="43" s="1"/>
  <c r="A13" i="43"/>
  <c r="A14" i="43"/>
  <c r="A15" i="43"/>
  <c r="A16" i="43"/>
  <c r="B16" i="43" s="1"/>
  <c r="A17" i="43"/>
  <c r="A18" i="43"/>
  <c r="A19" i="43"/>
  <c r="A20" i="43"/>
  <c r="A21" i="43"/>
  <c r="B21" i="43" s="1"/>
  <c r="A22" i="43"/>
  <c r="A23" i="43"/>
  <c r="A24" i="43"/>
  <c r="A25" i="43"/>
  <c r="B25" i="43" s="1"/>
  <c r="A26" i="43"/>
  <c r="A27" i="43"/>
  <c r="A28" i="43"/>
  <c r="A29" i="43"/>
  <c r="B29" i="43" s="1"/>
  <c r="A30" i="43"/>
  <c r="A31" i="43"/>
  <c r="A32" i="43"/>
  <c r="A33" i="43"/>
  <c r="A34" i="43"/>
  <c r="B34" i="43" s="1"/>
  <c r="A35" i="43"/>
  <c r="A36" i="43"/>
  <c r="A37" i="43"/>
  <c r="A38" i="43"/>
  <c r="B38" i="43" s="1"/>
  <c r="A39" i="43"/>
  <c r="A40" i="43"/>
  <c r="A41" i="43"/>
  <c r="A42" i="43"/>
  <c r="B42" i="43" s="1"/>
  <c r="A43" i="43"/>
  <c r="A44" i="43"/>
  <c r="A45" i="43"/>
  <c r="A46" i="43"/>
  <c r="A47" i="43"/>
  <c r="B47" i="43" s="1"/>
  <c r="A48" i="43"/>
  <c r="A49" i="43"/>
  <c r="A50" i="43"/>
  <c r="A51" i="43"/>
  <c r="B51" i="43" s="1"/>
  <c r="A52" i="43"/>
  <c r="A53" i="43"/>
  <c r="A54" i="43"/>
  <c r="F27" i="106"/>
  <c r="B2" i="68"/>
  <c r="A3" i="68"/>
  <c r="A4" i="68"/>
  <c r="A5" i="68"/>
  <c r="A6" i="68"/>
  <c r="A7" i="68"/>
  <c r="A8" i="68"/>
  <c r="B8" i="68" s="1"/>
  <c r="A9" i="68"/>
  <c r="A10" i="68"/>
  <c r="A11" i="68"/>
  <c r="A12" i="68"/>
  <c r="B12" i="68" s="1"/>
  <c r="A13" i="68"/>
  <c r="A14" i="68"/>
  <c r="A15" i="68"/>
  <c r="A16" i="68"/>
  <c r="B16" i="68" s="1"/>
  <c r="A17" i="68"/>
  <c r="A18" i="68"/>
  <c r="A19" i="68"/>
  <c r="A20" i="68"/>
  <c r="A21" i="68"/>
  <c r="B21" i="68" s="1"/>
  <c r="A22" i="68"/>
  <c r="A23" i="68"/>
  <c r="A24" i="68"/>
  <c r="A25" i="68"/>
  <c r="B25" i="68" s="1"/>
  <c r="A26" i="68"/>
  <c r="A27" i="68"/>
  <c r="A28" i="68"/>
  <c r="A29" i="68"/>
  <c r="B29" i="68" s="1"/>
  <c r="A30" i="68"/>
  <c r="A31" i="68"/>
  <c r="A32" i="68"/>
  <c r="A33" i="68"/>
  <c r="A34" i="68"/>
  <c r="B34" i="68" s="1"/>
  <c r="A35" i="68"/>
  <c r="A36" i="68"/>
  <c r="A37" i="68"/>
  <c r="A38" i="68"/>
  <c r="B38" i="68" s="1"/>
  <c r="A39" i="68"/>
  <c r="A40" i="68"/>
  <c r="A41" i="68"/>
  <c r="A42" i="68"/>
  <c r="B42" i="68" s="1"/>
  <c r="A43" i="68"/>
  <c r="A44" i="68"/>
  <c r="A45" i="68"/>
  <c r="A46" i="68"/>
  <c r="A47" i="68"/>
  <c r="B47" i="68" s="1"/>
  <c r="A48" i="68"/>
  <c r="A49" i="68"/>
  <c r="A50" i="68"/>
  <c r="A51" i="68"/>
  <c r="B51" i="68" s="1"/>
  <c r="A52" i="68"/>
  <c r="A53" i="68"/>
  <c r="A54" i="68"/>
  <c r="B2" i="42"/>
  <c r="A3" i="42"/>
  <c r="A4" i="42"/>
  <c r="A5" i="42"/>
  <c r="A6" i="42"/>
  <c r="A7" i="42"/>
  <c r="A8" i="42"/>
  <c r="B8" i="42" s="1"/>
  <c r="A9" i="42"/>
  <c r="A10" i="42"/>
  <c r="A11" i="42"/>
  <c r="A12" i="42"/>
  <c r="B12" i="42" s="1"/>
  <c r="A13" i="42"/>
  <c r="A14" i="42"/>
  <c r="A15" i="42"/>
  <c r="A16" i="42"/>
  <c r="B16" i="42" s="1"/>
  <c r="A17" i="42"/>
  <c r="A18" i="42"/>
  <c r="A19" i="42"/>
  <c r="A20" i="42"/>
  <c r="A21" i="42"/>
  <c r="B21" i="42" s="1"/>
  <c r="A22" i="42"/>
  <c r="A23" i="42"/>
  <c r="A24" i="42"/>
  <c r="A25" i="42"/>
  <c r="B25" i="42" s="1"/>
  <c r="A26" i="42"/>
  <c r="A27" i="42"/>
  <c r="A28" i="42"/>
  <c r="A29" i="42"/>
  <c r="B29" i="42" s="1"/>
  <c r="A30" i="42"/>
  <c r="A31" i="42"/>
  <c r="A32" i="42"/>
  <c r="A33" i="42"/>
  <c r="A34" i="42"/>
  <c r="B34" i="42" s="1"/>
  <c r="A35" i="42"/>
  <c r="A36" i="42"/>
  <c r="A37" i="42"/>
  <c r="A38" i="42"/>
  <c r="B38" i="42" s="1"/>
  <c r="A39" i="42"/>
  <c r="A40" i="42"/>
  <c r="A41" i="42"/>
  <c r="A42" i="42"/>
  <c r="B42" i="42" s="1"/>
  <c r="A43" i="42"/>
  <c r="A44" i="42"/>
  <c r="A45" i="42"/>
  <c r="A46" i="42"/>
  <c r="A47" i="42"/>
  <c r="B47" i="42" s="1"/>
  <c r="A48" i="42"/>
  <c r="A49" i="42"/>
  <c r="A50" i="42"/>
  <c r="A51" i="42"/>
  <c r="B51" i="42" s="1"/>
  <c r="A52" i="42"/>
  <c r="A53" i="42"/>
  <c r="A54" i="42"/>
  <c r="B2" i="67"/>
  <c r="A3" i="67"/>
  <c r="A4" i="67"/>
  <c r="A5" i="67"/>
  <c r="A6" i="67"/>
  <c r="A7" i="67"/>
  <c r="A8" i="67"/>
  <c r="B8" i="67" s="1"/>
  <c r="A9" i="67"/>
  <c r="A10" i="67"/>
  <c r="A11" i="67"/>
  <c r="A12" i="67"/>
  <c r="B12" i="67" s="1"/>
  <c r="A13" i="67"/>
  <c r="A14" i="67"/>
  <c r="A15" i="67"/>
  <c r="A16" i="67"/>
  <c r="B16" i="67" s="1"/>
  <c r="A17" i="67"/>
  <c r="A18" i="67"/>
  <c r="A19" i="67"/>
  <c r="A20" i="67"/>
  <c r="A21" i="67"/>
  <c r="B21" i="67" s="1"/>
  <c r="A22" i="67"/>
  <c r="A23" i="67"/>
  <c r="A25" i="67"/>
  <c r="B25" i="67" s="1"/>
  <c r="A26" i="67"/>
  <c r="A27" i="67"/>
  <c r="A28" i="67"/>
  <c r="A29" i="67"/>
  <c r="B29" i="67" s="1"/>
  <c r="A30" i="67"/>
  <c r="A31" i="67"/>
  <c r="A32" i="67"/>
  <c r="A33" i="67"/>
  <c r="A34" i="67"/>
  <c r="B34" i="67" s="1"/>
  <c r="A35" i="67"/>
  <c r="A36" i="67"/>
  <c r="A37" i="67"/>
  <c r="A38" i="67"/>
  <c r="B38" i="67" s="1"/>
  <c r="A39" i="67"/>
  <c r="A40" i="67"/>
  <c r="A41" i="67"/>
  <c r="A42" i="67"/>
  <c r="B42" i="67" s="1"/>
  <c r="A43" i="67"/>
  <c r="A44" i="67"/>
  <c r="A45" i="67"/>
  <c r="A46" i="67"/>
  <c r="A47" i="67"/>
  <c r="B47" i="67" s="1"/>
  <c r="A48" i="67"/>
  <c r="A49" i="67"/>
  <c r="A50" i="67"/>
  <c r="A51" i="67"/>
  <c r="B51" i="67" s="1"/>
  <c r="A52" i="67"/>
  <c r="A53" i="67"/>
  <c r="A54" i="67"/>
  <c r="B2" i="41"/>
  <c r="A3" i="41"/>
  <c r="A4" i="41"/>
  <c r="A5" i="41"/>
  <c r="A6" i="41"/>
  <c r="A7" i="41"/>
  <c r="A8" i="41"/>
  <c r="B8" i="41" s="1"/>
  <c r="A9" i="41"/>
  <c r="A10" i="41"/>
  <c r="A11" i="41"/>
  <c r="A12" i="41"/>
  <c r="B12" i="41" s="1"/>
  <c r="A13" i="41"/>
  <c r="A14" i="41"/>
  <c r="A15" i="41"/>
  <c r="A16" i="41"/>
  <c r="B16" i="41" s="1"/>
  <c r="A17" i="41"/>
  <c r="A18" i="41"/>
  <c r="A19" i="41"/>
  <c r="A20" i="41"/>
  <c r="A21" i="41"/>
  <c r="B21" i="41" s="1"/>
  <c r="A22" i="41"/>
  <c r="A23" i="41"/>
  <c r="A25" i="41"/>
  <c r="B25" i="41" s="1"/>
  <c r="A26" i="41"/>
  <c r="A27" i="41"/>
  <c r="A28" i="41"/>
  <c r="A29" i="41"/>
  <c r="B29" i="41" s="1"/>
  <c r="A30" i="41"/>
  <c r="A31" i="41"/>
  <c r="A32" i="41"/>
  <c r="A33" i="41"/>
  <c r="A34" i="41"/>
  <c r="B34" i="41" s="1"/>
  <c r="A35" i="41"/>
  <c r="A36" i="41"/>
  <c r="A37" i="41"/>
  <c r="A38" i="41"/>
  <c r="B38" i="41" s="1"/>
  <c r="A39" i="41"/>
  <c r="A40" i="41"/>
  <c r="A41" i="41"/>
  <c r="A42" i="41"/>
  <c r="B42" i="41" s="1"/>
  <c r="A43" i="41"/>
  <c r="A44" i="41"/>
  <c r="A45" i="41"/>
  <c r="A46" i="41"/>
  <c r="A47" i="41"/>
  <c r="B47" i="41" s="1"/>
  <c r="A48" i="41"/>
  <c r="A49" i="41"/>
  <c r="A50" i="41"/>
  <c r="A51" i="41"/>
  <c r="B51" i="41" s="1"/>
  <c r="A52" i="41"/>
  <c r="A53" i="41"/>
  <c r="A54" i="41"/>
  <c r="B2" i="107"/>
  <c r="A3" i="107"/>
  <c r="A4" i="107"/>
  <c r="A5" i="107"/>
  <c r="A6" i="107"/>
  <c r="A7" i="107"/>
  <c r="A8" i="107"/>
  <c r="B8" i="107" s="1"/>
  <c r="A9" i="107"/>
  <c r="A10" i="107"/>
  <c r="A11" i="107"/>
  <c r="A12" i="107"/>
  <c r="B12" i="107" s="1"/>
  <c r="A13" i="107"/>
  <c r="A14" i="107"/>
  <c r="A15" i="107"/>
  <c r="A16" i="107"/>
  <c r="B16" i="107" s="1"/>
  <c r="A17" i="107"/>
  <c r="A18" i="107"/>
  <c r="A19" i="107"/>
  <c r="A20" i="107"/>
  <c r="A21" i="107"/>
  <c r="B21" i="107" s="1"/>
  <c r="A22" i="107"/>
  <c r="A23" i="107"/>
  <c r="A24" i="107"/>
  <c r="A25" i="107"/>
  <c r="B25" i="107" s="1"/>
  <c r="A26" i="107"/>
  <c r="A27" i="107"/>
  <c r="A28" i="107"/>
  <c r="A29" i="107"/>
  <c r="B29" i="107" s="1"/>
  <c r="A30" i="107"/>
  <c r="A31" i="107"/>
  <c r="A32" i="107"/>
  <c r="A33" i="107"/>
  <c r="A34" i="107"/>
  <c r="B34" i="107" s="1"/>
  <c r="A35" i="107"/>
  <c r="A36" i="107"/>
  <c r="A37" i="107"/>
  <c r="A38" i="107"/>
  <c r="B38" i="107" s="1"/>
  <c r="A39" i="107"/>
  <c r="A40" i="107"/>
  <c r="A41" i="107"/>
  <c r="A42" i="107"/>
  <c r="B42" i="107" s="1"/>
  <c r="A43" i="107"/>
  <c r="A44" i="107"/>
  <c r="A45" i="107"/>
  <c r="A46" i="107"/>
  <c r="A47" i="107"/>
  <c r="B47" i="107" s="1"/>
  <c r="A48" i="107"/>
  <c r="A49" i="107"/>
  <c r="A50" i="107"/>
  <c r="A51" i="107"/>
  <c r="B51" i="107" s="1"/>
  <c r="A52" i="107"/>
  <c r="A53" i="107"/>
  <c r="A54" i="107"/>
  <c r="B2" i="40"/>
  <c r="A3" i="40"/>
  <c r="A4" i="40"/>
  <c r="A5" i="40"/>
  <c r="A6" i="40"/>
  <c r="A7" i="40"/>
  <c r="A8" i="40"/>
  <c r="B8" i="40" s="1"/>
  <c r="A9" i="40"/>
  <c r="A10" i="40"/>
  <c r="A11" i="40"/>
  <c r="A12" i="40"/>
  <c r="B12" i="40" s="1"/>
  <c r="A13" i="40"/>
  <c r="A14" i="40"/>
  <c r="A15" i="40"/>
  <c r="A16" i="40"/>
  <c r="B16" i="40" s="1"/>
  <c r="A17" i="40"/>
  <c r="A18" i="40"/>
  <c r="A19" i="40"/>
  <c r="A20" i="40"/>
  <c r="A21" i="40"/>
  <c r="B21" i="40" s="1"/>
  <c r="A22" i="40"/>
  <c r="A23" i="40"/>
  <c r="A24" i="40"/>
  <c r="A25" i="40"/>
  <c r="B25" i="40" s="1"/>
  <c r="A26" i="40"/>
  <c r="A27" i="40"/>
  <c r="A28" i="40"/>
  <c r="A29" i="40"/>
  <c r="B29" i="40" s="1"/>
  <c r="A30" i="40"/>
  <c r="A31" i="40"/>
  <c r="A32" i="40"/>
  <c r="A33" i="40"/>
  <c r="A34" i="40"/>
  <c r="B34" i="40" s="1"/>
  <c r="A35" i="40"/>
  <c r="A36" i="40"/>
  <c r="A37" i="40"/>
  <c r="A38" i="40"/>
  <c r="B38" i="40" s="1"/>
  <c r="A39" i="40"/>
  <c r="A40" i="40"/>
  <c r="A41" i="40"/>
  <c r="A42" i="40"/>
  <c r="B42" i="40" s="1"/>
  <c r="A43" i="40"/>
  <c r="A44" i="40"/>
  <c r="A45" i="40"/>
  <c r="A46" i="40"/>
  <c r="A47" i="40"/>
  <c r="B47" i="40" s="1"/>
  <c r="A48" i="40"/>
  <c r="A49" i="40"/>
  <c r="A50" i="40"/>
  <c r="A51" i="40"/>
  <c r="B51" i="40" s="1"/>
  <c r="A52" i="40"/>
  <c r="A53" i="40"/>
  <c r="A54" i="40"/>
  <c r="B2" i="39"/>
  <c r="A3" i="39"/>
  <c r="A4" i="39"/>
  <c r="A5" i="39"/>
  <c r="A6" i="39"/>
  <c r="A7" i="39"/>
  <c r="A8" i="39"/>
  <c r="B8" i="39" s="1"/>
  <c r="A9" i="39"/>
  <c r="A10" i="39"/>
  <c r="A11" i="39"/>
  <c r="A12" i="39"/>
  <c r="B12" i="39" s="1"/>
  <c r="A13" i="39"/>
  <c r="A14" i="39"/>
  <c r="A15" i="39"/>
  <c r="A16" i="39"/>
  <c r="B16" i="39" s="1"/>
  <c r="A17" i="39"/>
  <c r="A18" i="39"/>
  <c r="A19" i="39"/>
  <c r="A20" i="39"/>
  <c r="A21" i="39"/>
  <c r="B21" i="39" s="1"/>
  <c r="A22" i="39"/>
  <c r="A23" i="39"/>
  <c r="A24" i="39"/>
  <c r="A25" i="39"/>
  <c r="B25" i="39" s="1"/>
  <c r="A26" i="39"/>
  <c r="A27" i="39"/>
  <c r="A28" i="39"/>
  <c r="A29" i="39"/>
  <c r="B29" i="39" s="1"/>
  <c r="A30" i="39"/>
  <c r="A31" i="39"/>
  <c r="A32" i="39"/>
  <c r="A33" i="39"/>
  <c r="A34" i="39"/>
  <c r="B34" i="39" s="1"/>
  <c r="A35" i="39"/>
  <c r="A36" i="39"/>
  <c r="A37" i="39"/>
  <c r="A38" i="39"/>
  <c r="B38" i="39" s="1"/>
  <c r="A39" i="39"/>
  <c r="A40" i="39"/>
  <c r="A41" i="39"/>
  <c r="A42" i="39"/>
  <c r="B42" i="39" s="1"/>
  <c r="A43" i="39"/>
  <c r="A44" i="39"/>
  <c r="A45" i="39"/>
  <c r="A46" i="39"/>
  <c r="A47" i="39"/>
  <c r="B47" i="39" s="1"/>
  <c r="A48" i="39"/>
  <c r="A49" i="39"/>
  <c r="A50" i="39"/>
  <c r="A51" i="39"/>
  <c r="B51" i="39" s="1"/>
  <c r="A52" i="39"/>
  <c r="A53" i="39"/>
  <c r="A54" i="39"/>
  <c r="B2" i="38"/>
  <c r="A3" i="38"/>
  <c r="A4" i="38"/>
  <c r="A5" i="38"/>
  <c r="A6" i="38"/>
  <c r="A7" i="38"/>
  <c r="A8" i="38"/>
  <c r="B8" i="38" s="1"/>
  <c r="A9" i="38"/>
  <c r="A10" i="38"/>
  <c r="A11" i="38"/>
  <c r="A12" i="38"/>
  <c r="B12" i="38" s="1"/>
  <c r="A13" i="38"/>
  <c r="A14" i="38"/>
  <c r="A15" i="38"/>
  <c r="A16" i="38"/>
  <c r="B16" i="38" s="1"/>
  <c r="A17" i="38"/>
  <c r="A18" i="38"/>
  <c r="A19" i="38"/>
  <c r="A20" i="38"/>
  <c r="A21" i="38"/>
  <c r="B21" i="38" s="1"/>
  <c r="A22" i="38"/>
  <c r="A23" i="38"/>
  <c r="A24" i="38"/>
  <c r="A25" i="38"/>
  <c r="B25" i="38" s="1"/>
  <c r="A26" i="38"/>
  <c r="A27" i="38"/>
  <c r="A28" i="38"/>
  <c r="A29" i="38"/>
  <c r="B29" i="38" s="1"/>
  <c r="A30" i="38"/>
  <c r="A31" i="38"/>
  <c r="A32" i="38"/>
  <c r="A33" i="38"/>
  <c r="A34" i="38"/>
  <c r="B34" i="38" s="1"/>
  <c r="A35" i="38"/>
  <c r="A36" i="38"/>
  <c r="A37" i="38"/>
  <c r="A38" i="38"/>
  <c r="B38" i="38" s="1"/>
  <c r="A39" i="38"/>
  <c r="A40" i="38"/>
  <c r="A41" i="38"/>
  <c r="A42" i="38"/>
  <c r="B42" i="38" s="1"/>
  <c r="A43" i="38"/>
  <c r="A44" i="38"/>
  <c r="A45" i="38"/>
  <c r="A46" i="38"/>
  <c r="A47" i="38"/>
  <c r="B47" i="38" s="1"/>
  <c r="A48" i="38"/>
  <c r="A49" i="38"/>
  <c r="A50" i="38"/>
  <c r="A51" i="38"/>
  <c r="B51" i="38" s="1"/>
  <c r="A52" i="38"/>
  <c r="A53" i="38"/>
  <c r="A54" i="38"/>
  <c r="B2" i="37"/>
  <c r="A3" i="37"/>
  <c r="A4" i="37"/>
  <c r="A5" i="37"/>
  <c r="A6" i="37"/>
  <c r="A7" i="37"/>
  <c r="A8" i="37"/>
  <c r="B8" i="37" s="1"/>
  <c r="A9" i="37"/>
  <c r="A10" i="37"/>
  <c r="A11" i="37"/>
  <c r="A12" i="37"/>
  <c r="B12" i="37" s="1"/>
  <c r="A13" i="37"/>
  <c r="A14" i="37"/>
  <c r="A15" i="37"/>
  <c r="A16" i="37"/>
  <c r="B16" i="37" s="1"/>
  <c r="A17" i="37"/>
  <c r="A18" i="37"/>
  <c r="A19" i="37"/>
  <c r="A20" i="37"/>
  <c r="A21" i="37"/>
  <c r="B21" i="37" s="1"/>
  <c r="A22" i="37"/>
  <c r="A23" i="37"/>
  <c r="A24" i="37"/>
  <c r="A25" i="37"/>
  <c r="B25" i="37" s="1"/>
  <c r="A26" i="37"/>
  <c r="A27" i="37"/>
  <c r="A28" i="37"/>
  <c r="A29" i="37"/>
  <c r="B29" i="37" s="1"/>
  <c r="A30" i="37"/>
  <c r="A31" i="37"/>
  <c r="A32" i="37"/>
  <c r="A33" i="37"/>
  <c r="A34" i="37"/>
  <c r="B34" i="37" s="1"/>
  <c r="A35" i="37"/>
  <c r="A36" i="37"/>
  <c r="A37" i="37"/>
  <c r="A38" i="37"/>
  <c r="B38" i="37" s="1"/>
  <c r="A39" i="37"/>
  <c r="A40" i="37"/>
  <c r="A41" i="37"/>
  <c r="A42" i="37"/>
  <c r="B42" i="37" s="1"/>
  <c r="A43" i="37"/>
  <c r="A44" i="37"/>
  <c r="A45" i="37"/>
  <c r="A46" i="37"/>
  <c r="A47" i="37"/>
  <c r="B47" i="37" s="1"/>
  <c r="A48" i="37"/>
  <c r="A49" i="37"/>
  <c r="A50" i="37"/>
  <c r="A51" i="37"/>
  <c r="B51" i="37" s="1"/>
  <c r="A52" i="37"/>
  <c r="A53" i="37"/>
  <c r="A54" i="37"/>
  <c r="B2" i="103"/>
  <c r="A3" i="103"/>
  <c r="A4" i="103"/>
  <c r="A5" i="103"/>
  <c r="A6" i="103"/>
  <c r="A7" i="103"/>
  <c r="A8" i="103"/>
  <c r="B8" i="103" s="1"/>
  <c r="A9" i="103"/>
  <c r="A10" i="103"/>
  <c r="A11" i="103"/>
  <c r="A12" i="103"/>
  <c r="B12" i="103" s="1"/>
  <c r="A13" i="103"/>
  <c r="A14" i="103"/>
  <c r="A15" i="103"/>
  <c r="A16" i="103"/>
  <c r="B16" i="103" s="1"/>
  <c r="A17" i="103"/>
  <c r="A18" i="103"/>
  <c r="A19" i="103"/>
  <c r="A20" i="103"/>
  <c r="A21" i="103"/>
  <c r="B21" i="103" s="1"/>
  <c r="A22" i="103"/>
  <c r="A23" i="103"/>
  <c r="A24" i="103"/>
  <c r="A25" i="103"/>
  <c r="B25" i="103" s="1"/>
  <c r="A26" i="103"/>
  <c r="A27" i="103"/>
  <c r="A28" i="103"/>
  <c r="A29" i="103"/>
  <c r="B29" i="103" s="1"/>
  <c r="A30" i="103"/>
  <c r="A31" i="103"/>
  <c r="A32" i="103"/>
  <c r="A33" i="103"/>
  <c r="A34" i="103"/>
  <c r="B34" i="103" s="1"/>
  <c r="A35" i="103"/>
  <c r="A36" i="103"/>
  <c r="A37" i="103"/>
  <c r="A38" i="103"/>
  <c r="B38" i="103" s="1"/>
  <c r="A39" i="103"/>
  <c r="A40" i="103"/>
  <c r="A41" i="103"/>
  <c r="A42" i="103"/>
  <c r="B42" i="103" s="1"/>
  <c r="A43" i="103"/>
  <c r="A44" i="103"/>
  <c r="A45" i="103"/>
  <c r="A46" i="103"/>
  <c r="A47" i="103"/>
  <c r="B47" i="103" s="1"/>
  <c r="A48" i="103"/>
  <c r="A49" i="103"/>
  <c r="A50" i="103"/>
  <c r="A51" i="103"/>
  <c r="B51" i="103" s="1"/>
  <c r="A52" i="103"/>
  <c r="A53" i="103"/>
  <c r="E55" i="103"/>
  <c r="F15" i="130" s="1"/>
  <c r="F55" i="103"/>
  <c r="G55" i="103"/>
  <c r="B2" i="32"/>
  <c r="A3" i="32"/>
  <c r="A4" i="32"/>
  <c r="A5" i="32"/>
  <c r="A6" i="32"/>
  <c r="A7" i="32"/>
  <c r="A8" i="32"/>
  <c r="B8" i="32" s="1"/>
  <c r="A9" i="32"/>
  <c r="A10" i="32"/>
  <c r="A11" i="32"/>
  <c r="A12" i="32"/>
  <c r="B12" i="32" s="1"/>
  <c r="A13" i="32"/>
  <c r="A14" i="32"/>
  <c r="A15" i="32"/>
  <c r="A16" i="32"/>
  <c r="B16" i="32" s="1"/>
  <c r="A17" i="32"/>
  <c r="A18" i="32"/>
  <c r="A19" i="32"/>
  <c r="A20" i="32"/>
  <c r="A21" i="32"/>
  <c r="B21" i="32" s="1"/>
  <c r="A22" i="32"/>
  <c r="A23" i="32"/>
  <c r="A24" i="32"/>
  <c r="A25" i="32"/>
  <c r="B25" i="32" s="1"/>
  <c r="A26" i="32"/>
  <c r="A27" i="32"/>
  <c r="A28" i="32"/>
  <c r="A29" i="32"/>
  <c r="B29" i="32" s="1"/>
  <c r="A30" i="32"/>
  <c r="A31" i="32"/>
  <c r="A32" i="32"/>
  <c r="A33" i="32"/>
  <c r="A34" i="32"/>
  <c r="B34" i="32" s="1"/>
  <c r="A35" i="32"/>
  <c r="A36" i="32"/>
  <c r="A37" i="32"/>
  <c r="A38" i="32"/>
  <c r="B38" i="32" s="1"/>
  <c r="A39" i="32"/>
  <c r="A40" i="32"/>
  <c r="A41" i="32"/>
  <c r="A42" i="32"/>
  <c r="B42" i="32" s="1"/>
  <c r="A43" i="32"/>
  <c r="A44" i="32"/>
  <c r="A45" i="32"/>
  <c r="A46" i="32"/>
  <c r="A47" i="32"/>
  <c r="B47" i="32" s="1"/>
  <c r="A48" i="32"/>
  <c r="A49" i="32"/>
  <c r="A50" i="32"/>
  <c r="A51" i="32"/>
  <c r="B51" i="32" s="1"/>
  <c r="A52" i="32"/>
  <c r="A53" i="32"/>
  <c r="A54" i="32"/>
  <c r="B2" i="36"/>
  <c r="A3" i="36"/>
  <c r="A4" i="36"/>
  <c r="A5" i="36"/>
  <c r="A6" i="36"/>
  <c r="A7" i="36"/>
  <c r="A8" i="36"/>
  <c r="B8" i="36" s="1"/>
  <c r="A9" i="36"/>
  <c r="A10" i="36"/>
  <c r="A11" i="36"/>
  <c r="A12" i="36"/>
  <c r="B12" i="36" s="1"/>
  <c r="A13" i="36"/>
  <c r="A14" i="36"/>
  <c r="A15" i="36"/>
  <c r="A16" i="36"/>
  <c r="B16" i="36" s="1"/>
  <c r="A17" i="36"/>
  <c r="A18" i="36"/>
  <c r="A19" i="36"/>
  <c r="A20" i="36"/>
  <c r="A21" i="36"/>
  <c r="B21" i="36" s="1"/>
  <c r="A22" i="36"/>
  <c r="A23" i="36"/>
  <c r="A24" i="36"/>
  <c r="A25" i="36"/>
  <c r="B25" i="36" s="1"/>
  <c r="A26" i="36"/>
  <c r="A27" i="36"/>
  <c r="A28" i="36"/>
  <c r="A29" i="36"/>
  <c r="B29" i="36" s="1"/>
  <c r="A30" i="36"/>
  <c r="A31" i="36"/>
  <c r="A32" i="36"/>
  <c r="A33" i="36"/>
  <c r="A34" i="36"/>
  <c r="B34" i="36" s="1"/>
  <c r="A35" i="36"/>
  <c r="A36" i="36"/>
  <c r="A37" i="36"/>
  <c r="A38" i="36"/>
  <c r="B38" i="36" s="1"/>
  <c r="A39" i="36"/>
  <c r="A40" i="36"/>
  <c r="A41" i="36"/>
  <c r="A42" i="36"/>
  <c r="B42" i="36" s="1"/>
  <c r="A43" i="36"/>
  <c r="A44" i="36"/>
  <c r="A45" i="36"/>
  <c r="A46" i="36"/>
  <c r="A47" i="36"/>
  <c r="B47" i="36" s="1"/>
  <c r="A48" i="36"/>
  <c r="A49" i="36"/>
  <c r="A50" i="36"/>
  <c r="A51" i="36"/>
  <c r="B51" i="36" s="1"/>
  <c r="A52" i="36"/>
  <c r="A53" i="36"/>
  <c r="A54" i="36"/>
  <c r="B2" i="35"/>
  <c r="A3" i="35"/>
  <c r="A4" i="35"/>
  <c r="A5" i="35"/>
  <c r="A6" i="35"/>
  <c r="A7" i="35"/>
  <c r="A8" i="35"/>
  <c r="B8" i="35" s="1"/>
  <c r="A9" i="35"/>
  <c r="A10" i="35"/>
  <c r="A11" i="35"/>
  <c r="A12" i="35"/>
  <c r="B12" i="35" s="1"/>
  <c r="A13" i="35"/>
  <c r="A14" i="35"/>
  <c r="A15" i="35"/>
  <c r="A16" i="35"/>
  <c r="B16" i="35" s="1"/>
  <c r="A17" i="35"/>
  <c r="A18" i="35"/>
  <c r="A19" i="35"/>
  <c r="A20" i="35"/>
  <c r="A21" i="35"/>
  <c r="B21" i="35" s="1"/>
  <c r="A22" i="35"/>
  <c r="A23" i="35"/>
  <c r="A25" i="35"/>
  <c r="B25" i="35" s="1"/>
  <c r="A26" i="35"/>
  <c r="A27" i="35"/>
  <c r="A28" i="35"/>
  <c r="A29" i="35"/>
  <c r="B29" i="35" s="1"/>
  <c r="A30" i="35"/>
  <c r="A31" i="35"/>
  <c r="A32" i="35"/>
  <c r="A33" i="35"/>
  <c r="A34" i="35"/>
  <c r="B34" i="35" s="1"/>
  <c r="A35" i="35"/>
  <c r="A36" i="35"/>
  <c r="A37" i="35"/>
  <c r="A38" i="35"/>
  <c r="B38" i="35" s="1"/>
  <c r="A39" i="35"/>
  <c r="A40" i="35"/>
  <c r="A41" i="35"/>
  <c r="A42" i="35"/>
  <c r="B42" i="35" s="1"/>
  <c r="A43" i="35"/>
  <c r="A44" i="35"/>
  <c r="A45" i="35"/>
  <c r="A46" i="35"/>
  <c r="A47" i="35"/>
  <c r="B47" i="35" s="1"/>
  <c r="A48" i="35"/>
  <c r="A49" i="35"/>
  <c r="A50" i="35"/>
  <c r="A51" i="35"/>
  <c r="B51" i="35" s="1"/>
  <c r="A52" i="35"/>
  <c r="A53" i="35"/>
  <c r="A54" i="35"/>
  <c r="B2" i="34"/>
  <c r="A3" i="34"/>
  <c r="A4" i="34"/>
  <c r="A5" i="34"/>
  <c r="A6" i="34"/>
  <c r="A7" i="34"/>
  <c r="A8" i="34"/>
  <c r="B8" i="34" s="1"/>
  <c r="A9" i="34"/>
  <c r="A10" i="34"/>
  <c r="A11" i="34"/>
  <c r="A12" i="34"/>
  <c r="B12" i="34" s="1"/>
  <c r="A13" i="34"/>
  <c r="A14" i="34"/>
  <c r="A15" i="34"/>
  <c r="A16" i="34"/>
  <c r="B16" i="34" s="1"/>
  <c r="A17" i="34"/>
  <c r="A18" i="34"/>
  <c r="A19" i="34"/>
  <c r="A20" i="34"/>
  <c r="A21" i="34"/>
  <c r="B21" i="34" s="1"/>
  <c r="A22" i="34"/>
  <c r="A23" i="34"/>
  <c r="A25" i="34"/>
  <c r="B25" i="34" s="1"/>
  <c r="A26" i="34"/>
  <c r="A27" i="34"/>
  <c r="A28" i="34"/>
  <c r="A29" i="34"/>
  <c r="B29" i="34" s="1"/>
  <c r="A30" i="34"/>
  <c r="A31" i="34"/>
  <c r="A32" i="34"/>
  <c r="A33" i="34"/>
  <c r="A34" i="34"/>
  <c r="B34" i="34" s="1"/>
  <c r="A35" i="34"/>
  <c r="A36" i="34"/>
  <c r="A37" i="34"/>
  <c r="A38" i="34"/>
  <c r="B38" i="34" s="1"/>
  <c r="A39" i="34"/>
  <c r="A40" i="34"/>
  <c r="A41" i="34"/>
  <c r="A42" i="34"/>
  <c r="B42" i="34" s="1"/>
  <c r="A43" i="34"/>
  <c r="A44" i="34"/>
  <c r="A45" i="34"/>
  <c r="A46" i="34"/>
  <c r="A47" i="34"/>
  <c r="B47" i="34" s="1"/>
  <c r="A48" i="34"/>
  <c r="A49" i="34"/>
  <c r="A50" i="34"/>
  <c r="A51" i="34"/>
  <c r="B51" i="34" s="1"/>
  <c r="A52" i="34"/>
  <c r="A53" i="34"/>
  <c r="A54" i="34"/>
  <c r="H55" i="103" l="1"/>
  <c r="F44" i="106"/>
  <c r="F46" i="130"/>
  <c r="B42" i="109"/>
  <c r="B42" i="46"/>
  <c r="B38" i="109"/>
  <c r="B38" i="46"/>
  <c r="B34" i="109"/>
  <c r="B34" i="46"/>
  <c r="B16" i="109"/>
  <c r="B16" i="46"/>
  <c r="B12" i="109"/>
  <c r="B12" i="46"/>
  <c r="B8" i="109"/>
  <c r="B8" i="46"/>
  <c r="B51" i="109"/>
  <c r="B51" i="46"/>
  <c r="B47" i="109"/>
  <c r="B47" i="46"/>
  <c r="B29" i="109"/>
  <c r="B29" i="46"/>
  <c r="B25" i="109"/>
  <c r="B25" i="46"/>
  <c r="B21" i="109"/>
  <c r="B21" i="46"/>
  <c r="F40" i="106"/>
  <c r="F39" i="106"/>
  <c r="F39" i="130"/>
  <c r="F34" i="106"/>
  <c r="F34" i="130"/>
  <c r="F33" i="106"/>
  <c r="F33" i="130"/>
  <c r="F32" i="106"/>
  <c r="F32" i="130"/>
  <c r="F29" i="106"/>
  <c r="F29" i="130"/>
  <c r="F28" i="106"/>
  <c r="F28" i="130"/>
  <c r="F26" i="106"/>
  <c r="F26" i="130"/>
  <c r="F25" i="106"/>
  <c r="F25" i="130"/>
  <c r="F24" i="106"/>
  <c r="F24" i="130"/>
  <c r="F23" i="106"/>
  <c r="F23" i="130"/>
  <c r="F20" i="106"/>
  <c r="F20" i="130"/>
  <c r="F19" i="106"/>
  <c r="F19" i="130"/>
  <c r="F18" i="106"/>
  <c r="F18" i="130"/>
  <c r="F17" i="106"/>
  <c r="F17" i="130"/>
  <c r="F16" i="106"/>
  <c r="F16" i="130"/>
  <c r="F14" i="106"/>
  <c r="F14" i="130"/>
  <c r="F13" i="106"/>
  <c r="F13" i="130"/>
  <c r="F12" i="106"/>
  <c r="F12" i="130"/>
  <c r="F11" i="106"/>
  <c r="F11" i="130"/>
  <c r="F15" i="106"/>
  <c r="I55" i="103"/>
  <c r="J55" i="34"/>
  <c r="B2" i="46"/>
  <c r="J55" i="35"/>
  <c r="F36" i="106"/>
  <c r="F35" i="106"/>
</calcChain>
</file>

<file path=xl/sharedStrings.xml><?xml version="1.0" encoding="utf-8"?>
<sst xmlns="http://schemas.openxmlformats.org/spreadsheetml/2006/main" count="594" uniqueCount="261">
  <si>
    <t>vs. Last Year</t>
  </si>
  <si>
    <t>vs. Last Week</t>
  </si>
  <si>
    <t>Soybeans - CBOT Weekly Average Price - Dollars / Bushel</t>
  </si>
  <si>
    <t>Soybean Meal - CBOT Weekly Average Price - Dollars /  US Ton</t>
  </si>
  <si>
    <t>Soybean Oil - CBOT Weekly Average Price - Cents /  Pound</t>
  </si>
  <si>
    <t>Milk Class III - CME Average Weekly Price CWT</t>
  </si>
  <si>
    <t>Live Cattle - Average Weekly Price USDA - 6 State Average</t>
  </si>
  <si>
    <t>Crude Oil - Average Weekly Price - NYMEX</t>
  </si>
  <si>
    <t>Diesel - Average Weekly Highway Price</t>
  </si>
  <si>
    <t>Gasoline Unleaded - Average Weekly Highway Price</t>
  </si>
  <si>
    <t>Wheat - CBOT Weekly Average Price - Dollars /  Bushel</t>
  </si>
  <si>
    <t>Barrel Cheddar - CME Average Weekly Price / Pound</t>
  </si>
  <si>
    <t>Average</t>
  </si>
  <si>
    <t>40 LB Block Cheddar - CME Average Weekly Price / Pound</t>
  </si>
  <si>
    <t>USDA Coarse ground 81% Steer &amp; Heifer Source</t>
  </si>
  <si>
    <t>USDA Bellies, Skin-On, Trimmed 14-16#</t>
  </si>
  <si>
    <t>Corn</t>
  </si>
  <si>
    <t>Crude</t>
  </si>
  <si>
    <t>Soybean Oil</t>
  </si>
  <si>
    <t>8-01-2008 </t>
  </si>
  <si>
    <t>8-04-2008 </t>
  </si>
  <si>
    <t>8-05-2008 </t>
  </si>
  <si>
    <t>8-06-2008 </t>
  </si>
  <si>
    <t>8-07-2008 </t>
  </si>
  <si>
    <t>8-08-2008 </t>
  </si>
  <si>
    <t>8-11-2008 </t>
  </si>
  <si>
    <t>8-12-2008 </t>
  </si>
  <si>
    <t>8-13-2008 </t>
  </si>
  <si>
    <t>8-14-2008 </t>
  </si>
  <si>
    <t>8-15-2008 </t>
  </si>
  <si>
    <t>8-18-2008 </t>
  </si>
  <si>
    <t>8-19-2008 </t>
  </si>
  <si>
    <t>8-20-2008 </t>
  </si>
  <si>
    <t>8-21-2008 </t>
  </si>
  <si>
    <t>8-22-2008 </t>
  </si>
  <si>
    <t>8-25-2008 </t>
  </si>
  <si>
    <t>8-26-2008 </t>
  </si>
  <si>
    <t>8-27-2008 </t>
  </si>
  <si>
    <t>8-28-2008 </t>
  </si>
  <si>
    <t>8-29-2008 </t>
  </si>
  <si>
    <t>9-02-2008 </t>
  </si>
  <si>
    <t>9-03-2008 </t>
  </si>
  <si>
    <t>9-04-2008 </t>
  </si>
  <si>
    <t>9-05-2008 </t>
  </si>
  <si>
    <t>9-08-2008 </t>
  </si>
  <si>
    <t>9-09-2008 </t>
  </si>
  <si>
    <t>9-10-2008 </t>
  </si>
  <si>
    <t>9-11-2008 </t>
  </si>
  <si>
    <t>9-12-2008 </t>
  </si>
  <si>
    <t>9-15-2008 </t>
  </si>
  <si>
    <t>9-16-2008 </t>
  </si>
  <si>
    <t>9-17-2008 </t>
  </si>
  <si>
    <t>9-18-2008 </t>
  </si>
  <si>
    <t>9-19-2008 </t>
  </si>
  <si>
    <t>9-22-2008 </t>
  </si>
  <si>
    <t>9-23-2008 </t>
  </si>
  <si>
    <t>9-24-2008 </t>
  </si>
  <si>
    <t>9-25-2008 </t>
  </si>
  <si>
    <t>9-26-2008 </t>
  </si>
  <si>
    <t>Price</t>
  </si>
  <si>
    <t>Moving Average</t>
  </si>
  <si>
    <t>Coffee - (KC) NYBOT Average Weekly Price - Dollars per Pound</t>
  </si>
  <si>
    <t xml:space="preserve">USDA Live Hogs - Average Weekly Price </t>
  </si>
  <si>
    <t>This Week</t>
  </si>
  <si>
    <t>Last Week</t>
  </si>
  <si>
    <t>Last Year</t>
  </si>
  <si>
    <t>YTD Avg</t>
  </si>
  <si>
    <t>Soybean</t>
  </si>
  <si>
    <t>Soy Meal</t>
  </si>
  <si>
    <t xml:space="preserve">Wheat </t>
  </si>
  <si>
    <t>Coffee</t>
  </si>
  <si>
    <t>Cheddar Barrel</t>
  </si>
  <si>
    <t>Cheddar Block</t>
  </si>
  <si>
    <t>Milk Class III</t>
  </si>
  <si>
    <t>Live Cattle</t>
  </si>
  <si>
    <t>Course Ground Beef</t>
  </si>
  <si>
    <t>Live Hog</t>
  </si>
  <si>
    <t>Pork Bellies</t>
  </si>
  <si>
    <t>Crude Oil</t>
  </si>
  <si>
    <t>On Highway Diesel</t>
  </si>
  <si>
    <t>On Highway Gasoline</t>
  </si>
  <si>
    <t>Natural Gas</t>
  </si>
  <si>
    <t>Commodity Activity - Weekly Average</t>
  </si>
  <si>
    <t>Crude Peanut Oil</t>
  </si>
  <si>
    <t>Crude Corn Oil</t>
  </si>
  <si>
    <t>USDA Weekly Prices</t>
  </si>
  <si>
    <t>Federal Reserve</t>
  </si>
  <si>
    <t>Source: CME Group</t>
  </si>
  <si>
    <t>Source: USDA</t>
  </si>
  <si>
    <t>Source: New York Mercantile Exchange</t>
  </si>
  <si>
    <t>Canadian Dollar</t>
  </si>
  <si>
    <t>*Euro</t>
  </si>
  <si>
    <t>Source: Federal Reserve Bank of New York</t>
  </si>
  <si>
    <t>NYBOT Futures</t>
  </si>
  <si>
    <t>Source: Intercontinental Exchange</t>
  </si>
  <si>
    <t>Chicken Whole (GA Dock)</t>
  </si>
  <si>
    <t>Chinese Yuan</t>
  </si>
  <si>
    <t>Charts</t>
  </si>
  <si>
    <t>Comments</t>
  </si>
  <si>
    <t>*The Euro is used as the indexing unit of measure for this exchange rate</t>
  </si>
  <si>
    <t>USDA Weekly Price - Crude Corn Oil</t>
  </si>
  <si>
    <t>USDA Weekly Price - Crude Peanut Oil</t>
  </si>
  <si>
    <t xml:space="preserve">Foreign Exchange Rate - Euro, EMU Members </t>
  </si>
  <si>
    <t xml:space="preserve">Foreign Exchange Rate - Canadian Dollar </t>
  </si>
  <si>
    <t>Foreign Exchange Rate - Chinese Yuan</t>
  </si>
  <si>
    <t>Natural Gas Futures - New York Mercantile Exchange</t>
  </si>
  <si>
    <t>Corn - CBOT Weekly Futures Price</t>
  </si>
  <si>
    <t>Month Number</t>
  </si>
  <si>
    <t>Month Name</t>
  </si>
  <si>
    <t>January</t>
  </si>
  <si>
    <t>February</t>
  </si>
  <si>
    <t>March</t>
  </si>
  <si>
    <t>April</t>
  </si>
  <si>
    <t>May</t>
  </si>
  <si>
    <t>June</t>
  </si>
  <si>
    <t>July</t>
  </si>
  <si>
    <t>August</t>
  </si>
  <si>
    <t>September</t>
  </si>
  <si>
    <t>October</t>
  </si>
  <si>
    <t>November</t>
  </si>
  <si>
    <t>December</t>
  </si>
  <si>
    <t>Month</t>
  </si>
  <si>
    <t>Day Soybeans</t>
  </si>
  <si>
    <t>Contract</t>
  </si>
  <si>
    <t>Last</t>
  </si>
  <si>
    <t>Chg</t>
  </si>
  <si>
    <t>Open</t>
  </si>
  <si>
    <t>High</t>
  </si>
  <si>
    <t>Low</t>
  </si>
  <si>
    <t>Volume</t>
  </si>
  <si>
    <t>OpenInt</t>
  </si>
  <si>
    <t>Exchange</t>
  </si>
  <si>
    <t>Date</t>
  </si>
  <si>
    <t>Time</t>
  </si>
  <si>
    <t>SOYBEANS (DAY)</t>
  </si>
  <si>
    <t> Jul '09</t>
  </si>
  <si>
    <t>1215'0</t>
  </si>
  <si>
    <t>s</t>
  </si>
  <si>
    <t>14'0</t>
  </si>
  <si>
    <t>1204'0</t>
  </si>
  <si>
    <t>1225'0</t>
  </si>
  <si>
    <t>1200'4</t>
  </si>
  <si>
    <t>8493 </t>
  </si>
  <si>
    <t>CBT</t>
  </si>
  <si>
    <t> Aug '09</t>
  </si>
  <si>
    <t>1122'0</t>
  </si>
  <si>
    <t>-6'0</t>
  </si>
  <si>
    <t>1132'0</t>
  </si>
  <si>
    <t>1134'0</t>
  </si>
  <si>
    <t>1120'2</t>
  </si>
  <si>
    <t>4098 </t>
  </si>
  <si>
    <t> Sep '09</t>
  </si>
  <si>
    <t>1036'0</t>
  </si>
  <si>
    <t>-10'0</t>
  </si>
  <si>
    <t>1049'0</t>
  </si>
  <si>
    <t>1050'0</t>
  </si>
  <si>
    <t>1035'0</t>
  </si>
  <si>
    <t>1306 </t>
  </si>
  <si>
    <t> Nov '09</t>
  </si>
  <si>
    <t>983'4</t>
  </si>
  <si>
    <t>-7'4</t>
  </si>
  <si>
    <t>991'0</t>
  </si>
  <si>
    <t>994'0</t>
  </si>
  <si>
    <t>981'0</t>
  </si>
  <si>
    <t>9483 </t>
  </si>
  <si>
    <t> Jan '10</t>
  </si>
  <si>
    <t>986'4</t>
  </si>
  <si>
    <t>-5'4</t>
  </si>
  <si>
    <t>993'4</t>
  </si>
  <si>
    <t>985'0</t>
  </si>
  <si>
    <t>170 </t>
  </si>
  <si>
    <t> Mar '10</t>
  </si>
  <si>
    <t>979'4</t>
  </si>
  <si>
    <t>-7'0</t>
  </si>
  <si>
    <t>983'0</t>
  </si>
  <si>
    <t>979'0</t>
  </si>
  <si>
    <t>120 </t>
  </si>
  <si>
    <t> May '10</t>
  </si>
  <si>
    <t>964'4</t>
  </si>
  <si>
    <t>-3'4</t>
  </si>
  <si>
    <t>968'4</t>
  </si>
  <si>
    <t>197 </t>
  </si>
  <si>
    <t> Jul '10</t>
  </si>
  <si>
    <t>964'0</t>
  </si>
  <si>
    <t>-3'0</t>
  </si>
  <si>
    <t>966'0</t>
  </si>
  <si>
    <t>967'0</t>
  </si>
  <si>
    <t>963'0</t>
  </si>
  <si>
    <t>55 </t>
  </si>
  <si>
    <t> Aug '10</t>
  </si>
  <si>
    <t>951'0</t>
  </si>
  <si>
    <t>-4'0</t>
  </si>
  <si>
    <t>0 </t>
  </si>
  <si>
    <t> Sep '10</t>
  </si>
  <si>
    <t>930'0</t>
  </si>
  <si>
    <t> Nov '10</t>
  </si>
  <si>
    <t>915'4</t>
  </si>
  <si>
    <t>-4'4</t>
  </si>
  <si>
    <t>922'0</t>
  </si>
  <si>
    <t>918'0</t>
  </si>
  <si>
    <t>12 </t>
  </si>
  <si>
    <t> Jan '11</t>
  </si>
  <si>
    <t>920'0</t>
  </si>
  <si>
    <t> Mar '11</t>
  </si>
  <si>
    <t> May '11</t>
  </si>
  <si>
    <t>923'0</t>
  </si>
  <si>
    <t> Jul '11</t>
  </si>
  <si>
    <t> Aug '11</t>
  </si>
  <si>
    <t> Sep '11</t>
  </si>
  <si>
    <t>915'0</t>
  </si>
  <si>
    <t>-14'0</t>
  </si>
  <si>
    <t> Nov '11</t>
  </si>
  <si>
    <t>910'0</t>
  </si>
  <si>
    <t> Jul '12</t>
  </si>
  <si>
    <t> Nov '12</t>
  </si>
  <si>
    <t>3'0</t>
  </si>
  <si>
    <t>CME Group</t>
  </si>
  <si>
    <t>Rough Rice</t>
  </si>
  <si>
    <t>Rough Rice - CBOT Weekly Average Price - Dollars /  CWT</t>
  </si>
  <si>
    <t>Butter AA - CME Average Weekly Price lb</t>
  </si>
  <si>
    <t>Butter AA</t>
  </si>
  <si>
    <t>Heating Oil No.2 Spot</t>
  </si>
  <si>
    <t>Heating Oil - Average Weekly Spot Price - NY Harbour</t>
  </si>
  <si>
    <t>Georgia Dock Chicken - Final Weekly Price</t>
  </si>
  <si>
    <t>Jan</t>
  </si>
  <si>
    <t>Feb</t>
  </si>
  <si>
    <t>Mar</t>
  </si>
  <si>
    <t>Apr</t>
  </si>
  <si>
    <t>Jun</t>
  </si>
  <si>
    <t>Jul</t>
  </si>
  <si>
    <t>Aug</t>
  </si>
  <si>
    <t>Sep</t>
  </si>
  <si>
    <t>Oct</t>
  </si>
  <si>
    <t>Nov</t>
  </si>
  <si>
    <t>Dec</t>
  </si>
  <si>
    <t>Avg</t>
  </si>
  <si>
    <t>Consumer Price Index - Monthly</t>
  </si>
  <si>
    <t>Producer Price Index - Monthly</t>
  </si>
  <si>
    <t>Sugar 16</t>
  </si>
  <si>
    <t>Foreign Exchange Rate</t>
  </si>
  <si>
    <t>NYMEX Futures &amp; Retail</t>
  </si>
  <si>
    <t>CUSR0000SA0</t>
  </si>
  <si>
    <t>WPSSOP3000</t>
  </si>
  <si>
    <t>J</t>
  </si>
  <si>
    <t>F</t>
  </si>
  <si>
    <t>M</t>
  </si>
  <si>
    <t>A</t>
  </si>
  <si>
    <t>S</t>
  </si>
  <si>
    <t>O</t>
  </si>
  <si>
    <t>N</t>
  </si>
  <si>
    <t>D</t>
  </si>
  <si>
    <t>Pound</t>
  </si>
  <si>
    <t>Frank</t>
  </si>
  <si>
    <t>Euro</t>
  </si>
  <si>
    <t>Index</t>
  </si>
  <si>
    <t>*British Pound</t>
  </si>
  <si>
    <t>* Used as the indexing unit of measure for this exchange rate</t>
  </si>
  <si>
    <t>Swiss Frank</t>
  </si>
  <si>
    <t>Market Commentary</t>
  </si>
  <si>
    <t>Sugar #16 - New York Board of Trade (ICE)</t>
  </si>
  <si>
    <t>4-Yr-Avg*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</si>
</sst>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0"/>
    <numFmt numFmtId="165" formatCode="_(&quot;$&quot;* #,##0.0000_);_(&quot;$&quot;* \(#,##0.0000\);_(&quot;$&quot;* &quot;-&quot;????_);_(@_)"/>
    <numFmt numFmtId="166" formatCode="0.0000"/>
    <numFmt numFmtId="167" formatCode="0.000"/>
    <numFmt numFmtId="168" formatCode="[$-409]mmmm\ d\,\ yyyy;@"/>
    <numFmt numFmtId="169" formatCode="&quot;$&quot;#,##0.0000"/>
    <numFmt numFmtId="170" formatCode="0.0"/>
  </numFmts>
  <fonts count="49">
    <font>
      <sz val="10"/>
      <name val="Arial"/>
    </font>
    <font>
      <sz val="11"/>
      <color theme="1"/>
      <name val="Calibri"/>
      <family val="2"/>
      <scheme val="minor"/>
    </font>
    <font>
      <sz val="10"/>
      <name val="Arial"/>
      <family val="2"/>
    </font>
    <font>
      <sz val="8"/>
      <name val="Arial"/>
      <family val="2"/>
    </font>
    <font>
      <u/>
      <sz val="10"/>
      <color indexed="12"/>
      <name val="Arial"/>
      <family val="2"/>
    </font>
    <font>
      <sz val="9"/>
      <name val="Arial"/>
      <family val="2"/>
    </font>
    <font>
      <b/>
      <sz val="8"/>
      <name val="Arial"/>
      <family val="2"/>
    </font>
    <font>
      <sz val="10"/>
      <name val="Arial"/>
      <family val="2"/>
    </font>
    <font>
      <sz val="8"/>
      <name val="Arial"/>
      <family val="2"/>
    </font>
    <font>
      <b/>
      <sz val="12"/>
      <name val="CG Times"/>
      <family val="1"/>
    </font>
    <font>
      <sz val="8"/>
      <color indexed="8"/>
      <name val="Arial"/>
      <family val="2"/>
    </font>
    <font>
      <sz val="10"/>
      <name val="Verdana"/>
      <family val="2"/>
    </font>
    <font>
      <sz val="8"/>
      <name val="Verdana"/>
      <family val="2"/>
    </font>
    <font>
      <b/>
      <sz val="8"/>
      <name val="Verdana"/>
      <family val="2"/>
    </font>
    <font>
      <i/>
      <sz val="5"/>
      <name val="Verdana"/>
      <family val="2"/>
    </font>
    <font>
      <sz val="6"/>
      <name val="Verdana"/>
      <family val="2"/>
    </font>
    <font>
      <sz val="8"/>
      <color indexed="8"/>
      <name val="Verdana"/>
      <family val="2"/>
    </font>
    <font>
      <b/>
      <sz val="6"/>
      <name val="Verdana"/>
      <family val="2"/>
    </font>
    <font>
      <sz val="5"/>
      <name val="Verdana"/>
      <family val="2"/>
    </font>
    <font>
      <u/>
      <sz val="6"/>
      <color indexed="12"/>
      <name val="Verdana"/>
      <family val="2"/>
    </font>
    <font>
      <b/>
      <sz val="10"/>
      <name val="Arial"/>
      <family val="2"/>
    </font>
    <font>
      <u/>
      <sz val="6"/>
      <color indexed="12"/>
      <name val="Arial"/>
      <family val="2"/>
    </font>
    <font>
      <b/>
      <sz val="7.5"/>
      <name val="Wingdings 3"/>
      <family val="1"/>
      <charset val="2"/>
    </font>
    <font>
      <sz val="8"/>
      <color rgb="FF000000"/>
      <name val="Arial"/>
      <family val="2"/>
    </font>
    <font>
      <b/>
      <sz val="8"/>
      <color theme="1"/>
      <name val="Verdana"/>
      <family val="2"/>
    </font>
    <font>
      <sz val="8"/>
      <color theme="1"/>
      <name val="Verdana"/>
      <family val="2"/>
    </font>
    <font>
      <sz val="10"/>
      <name val="Calibri"/>
      <family val="2"/>
      <scheme val="minor"/>
    </font>
    <font>
      <sz val="10"/>
      <color theme="0"/>
      <name val="Calibri"/>
      <family val="2"/>
      <scheme val="minor"/>
    </font>
    <font>
      <sz val="10"/>
      <color rgb="FFFF0000"/>
      <name val="Arial"/>
      <family val="2"/>
    </font>
    <font>
      <b/>
      <sz val="6"/>
      <color theme="0"/>
      <name val="Verdana"/>
      <family val="2"/>
    </font>
    <font>
      <b/>
      <sz val="14"/>
      <color indexed="9"/>
      <name val="Calibri"/>
      <family val="2"/>
      <scheme val="minor"/>
    </font>
    <font>
      <b/>
      <sz val="8"/>
      <color theme="0"/>
      <name val="Verdana"/>
      <family val="2"/>
    </font>
    <font>
      <sz val="8"/>
      <color rgb="FF000000"/>
      <name val="Verdana"/>
      <family val="2"/>
    </font>
    <font>
      <sz val="10"/>
      <color indexed="8"/>
      <name val="Verdana"/>
      <family val="2"/>
    </font>
    <font>
      <sz val="10"/>
      <color indexed="8"/>
      <name val="Arial Unicode MS"/>
      <family val="2"/>
    </font>
    <font>
      <sz val="6"/>
      <color theme="0"/>
      <name val="Verdana"/>
      <family val="2"/>
    </font>
    <font>
      <sz val="7"/>
      <name val="Verdana"/>
      <family val="2"/>
    </font>
    <font>
      <sz val="7"/>
      <color theme="0"/>
      <name val="Verdana"/>
      <family val="2"/>
    </font>
    <font>
      <u/>
      <sz val="7"/>
      <color indexed="12"/>
      <name val="Verdana"/>
      <family val="2"/>
    </font>
    <font>
      <b/>
      <sz val="7"/>
      <name val="Wingdings 3"/>
      <family val="1"/>
      <charset val="2"/>
    </font>
    <font>
      <u/>
      <sz val="7"/>
      <color indexed="12"/>
      <name val="Arial"/>
      <family val="2"/>
    </font>
    <font>
      <b/>
      <sz val="11"/>
      <color theme="1"/>
      <name val="Calibri"/>
      <family val="2"/>
      <scheme val="minor"/>
    </font>
    <font>
      <sz val="8"/>
      <name val="8"/>
    </font>
    <font>
      <b/>
      <sz val="8"/>
      <color theme="1"/>
      <name val="Calibri"/>
      <family val="2"/>
      <scheme val="minor"/>
    </font>
    <font>
      <sz val="8"/>
      <color theme="1"/>
      <name val="Calibri"/>
      <family val="2"/>
      <scheme val="minor"/>
    </font>
    <font>
      <sz val="8"/>
      <color theme="1"/>
      <name val="8"/>
    </font>
    <font>
      <b/>
      <sz val="8"/>
      <color theme="1"/>
      <name val="Arial"/>
      <family val="2"/>
    </font>
    <font>
      <sz val="8"/>
      <color theme="1"/>
      <name val="Arial"/>
      <family val="2"/>
    </font>
    <font>
      <sz val="10"/>
      <name val="Arial"/>
      <family val="2"/>
    </font>
  </fonts>
  <fills count="11">
    <fill>
      <patternFill patternType="none"/>
    </fill>
    <fill>
      <patternFill patternType="gray125"/>
    </fill>
    <fill>
      <patternFill patternType="solid">
        <fgColor indexed="9"/>
        <bgColor indexed="9"/>
      </patternFill>
    </fill>
    <fill>
      <patternFill patternType="solid">
        <fgColor rgb="FFFFEBBF"/>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47AD8"/>
        <bgColor indexed="64"/>
      </patternFill>
    </fill>
    <fill>
      <patternFill patternType="solid">
        <fgColor theme="2" tint="-0.249977111117893"/>
        <bgColor indexed="64"/>
      </patternFill>
    </fill>
    <fill>
      <patternFill patternType="solid">
        <fgColor rgb="FFFFFFFF"/>
        <bgColor indexed="64"/>
      </patternFill>
    </fill>
    <fill>
      <patternFill patternType="solid">
        <fgColor rgb="FFF6F6F7"/>
        <bgColor indexed="64"/>
      </patternFill>
    </fill>
    <fill>
      <patternFill patternType="solid">
        <fgColor rgb="FFC00000"/>
        <bgColor indexed="64"/>
      </patternFill>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3" tint="0.39997558519241921"/>
      </bottom>
      <diagonal/>
    </border>
  </borders>
  <cellStyleXfs count="6">
    <xf numFmtId="0" fontId="0" fillId="0" borderId="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9" fillId="0" borderId="0"/>
    <xf numFmtId="9" fontId="2" fillId="0" borderId="0" applyFont="0" applyFill="0" applyBorder="0" applyAlignment="0" applyProtection="0"/>
    <xf numFmtId="43" fontId="48" fillId="0" borderId="0" applyFont="0" applyFill="0" applyBorder="0" applyAlignment="0" applyProtection="0"/>
  </cellStyleXfs>
  <cellXfs count="216">
    <xf numFmtId="0" fontId="0" fillId="0" borderId="0" xfId="0"/>
    <xf numFmtId="44" fontId="10" fillId="0" borderId="0" xfId="1" applyFont="1" applyBorder="1" applyAlignment="1">
      <alignment horizontal="right" wrapText="1"/>
    </xf>
    <xf numFmtId="44" fontId="8" fillId="0" borderId="0" xfId="1" applyFont="1" applyFill="1" applyAlignment="1">
      <alignment horizontal="right" wrapText="1"/>
    </xf>
    <xf numFmtId="44" fontId="3" fillId="0" borderId="0" xfId="0" applyNumberFormat="1" applyFont="1"/>
    <xf numFmtId="0" fontId="6" fillId="0" borderId="0" xfId="0" applyFont="1" applyBorder="1" applyAlignment="1">
      <alignment horizontal="left"/>
    </xf>
    <xf numFmtId="44" fontId="6" fillId="0" borderId="0" xfId="1" applyFont="1" applyFill="1" applyAlignment="1">
      <alignment horizontal="left" wrapText="1"/>
    </xf>
    <xf numFmtId="0" fontId="6" fillId="0" borderId="0" xfId="0" applyFont="1" applyAlignment="1">
      <alignment horizontal="left"/>
    </xf>
    <xf numFmtId="165" fontId="8" fillId="0" borderId="0" xfId="1" applyNumberFormat="1" applyFont="1" applyFill="1" applyAlignment="1">
      <alignment horizontal="right" wrapText="1"/>
    </xf>
    <xf numFmtId="44" fontId="6" fillId="0" borderId="0" xfId="1" applyFont="1" applyFill="1" applyAlignment="1">
      <alignment horizontal="center" vertical="center" wrapText="1"/>
    </xf>
    <xf numFmtId="0" fontId="6" fillId="0" borderId="0" xfId="0" applyFont="1" applyBorder="1" applyAlignment="1">
      <alignment horizontal="center"/>
    </xf>
    <xf numFmtId="0" fontId="23" fillId="3" borderId="0" xfId="0" applyFont="1" applyFill="1" applyAlignment="1">
      <alignment horizontal="right" wrapText="1"/>
    </xf>
    <xf numFmtId="0" fontId="3" fillId="0" borderId="0" xfId="0" applyFont="1"/>
    <xf numFmtId="2" fontId="23" fillId="0" borderId="0" xfId="0" applyNumberFormat="1" applyFont="1" applyAlignment="1">
      <alignment horizontal="right" wrapText="1"/>
    </xf>
    <xf numFmtId="2" fontId="3" fillId="0" borderId="0" xfId="0" applyNumberFormat="1" applyFont="1"/>
    <xf numFmtId="2" fontId="0" fillId="0" borderId="0" xfId="0" applyNumberFormat="1"/>
    <xf numFmtId="0" fontId="11" fillId="0" borderId="9" xfId="0" applyFont="1" applyBorder="1"/>
    <xf numFmtId="0" fontId="11" fillId="0" borderId="0" xfId="0" applyFont="1"/>
    <xf numFmtId="0" fontId="12" fillId="0" borderId="0" xfId="0" applyFont="1"/>
    <xf numFmtId="0" fontId="11" fillId="0" borderId="0" xfId="0" applyFont="1" applyBorder="1"/>
    <xf numFmtId="168" fontId="11" fillId="0" borderId="0" xfId="0" applyNumberFormat="1" applyFont="1" applyBorder="1" applyAlignment="1"/>
    <xf numFmtId="0" fontId="11" fillId="0" borderId="0" xfId="0" applyFont="1" applyBorder="1" applyAlignment="1"/>
    <xf numFmtId="10" fontId="12" fillId="0" borderId="0" xfId="4" applyNumberFormat="1" applyFont="1" applyFill="1" applyBorder="1" applyAlignment="1">
      <alignment horizontal="center"/>
    </xf>
    <xf numFmtId="0" fontId="11" fillId="0" borderId="0" xfId="0" applyFont="1" applyFill="1"/>
    <xf numFmtId="0" fontId="12" fillId="0" borderId="0" xfId="0" applyFont="1" applyFill="1"/>
    <xf numFmtId="0" fontId="12" fillId="0" borderId="0" xfId="0" applyFont="1" applyBorder="1"/>
    <xf numFmtId="0" fontId="24" fillId="0" borderId="0" xfId="0" applyFont="1" applyBorder="1" applyAlignment="1">
      <alignment horizontal="left" wrapText="1"/>
    </xf>
    <xf numFmtId="0" fontId="25" fillId="0" borderId="0" xfId="0" applyFont="1" applyBorder="1" applyAlignment="1">
      <alignment horizontal="left"/>
    </xf>
    <xf numFmtId="166" fontId="25" fillId="0" borderId="0" xfId="0" applyNumberFormat="1" applyFont="1" applyBorder="1" applyAlignment="1">
      <alignment horizontal="right"/>
    </xf>
    <xf numFmtId="166" fontId="12" fillId="0" borderId="0" xfId="0" applyNumberFormat="1" applyFont="1" applyAlignment="1">
      <alignment horizontal="right"/>
    </xf>
    <xf numFmtId="2" fontId="12" fillId="0" borderId="0" xfId="1" applyNumberFormat="1" applyFont="1" applyFill="1"/>
    <xf numFmtId="14" fontId="24" fillId="0" borderId="0" xfId="0" applyNumberFormat="1" applyFont="1" applyBorder="1" applyAlignment="1">
      <alignment horizontal="left" wrapText="1"/>
    </xf>
    <xf numFmtId="164" fontId="25" fillId="0" borderId="0" xfId="0" applyNumberFormat="1" applyFont="1" applyBorder="1" applyAlignment="1">
      <alignment horizontal="left"/>
    </xf>
    <xf numFmtId="0" fontId="24" fillId="0" borderId="0" xfId="0" applyNumberFormat="1" applyFont="1" applyBorder="1"/>
    <xf numFmtId="0" fontId="24" fillId="0" borderId="0" xfId="0" applyFont="1" applyBorder="1"/>
    <xf numFmtId="166" fontId="12" fillId="0" borderId="0" xfId="1" applyNumberFormat="1" applyFont="1" applyFill="1" applyAlignment="1">
      <alignment horizontal="right" wrapText="1"/>
    </xf>
    <xf numFmtId="0" fontId="12" fillId="0" borderId="0" xfId="0" applyFont="1" applyFill="1" applyAlignment="1">
      <alignment horizontal="right"/>
    </xf>
    <xf numFmtId="44" fontId="12" fillId="0" borderId="0" xfId="1" applyFont="1" applyFill="1" applyAlignment="1">
      <alignment horizontal="right"/>
    </xf>
    <xf numFmtId="165" fontId="12" fillId="0" borderId="0" xfId="1" applyNumberFormat="1" applyFont="1" applyFill="1" applyAlignment="1">
      <alignment horizontal="right" wrapText="1"/>
    </xf>
    <xf numFmtId="166" fontId="12" fillId="0" borderId="0" xfId="0" applyNumberFormat="1" applyFont="1" applyFill="1"/>
    <xf numFmtId="0" fontId="12" fillId="0" borderId="0" xfId="0" applyFont="1" applyFill="1" applyBorder="1"/>
    <xf numFmtId="44" fontId="12" fillId="0" borderId="0" xfId="1" applyFont="1" applyFill="1" applyBorder="1" applyAlignment="1">
      <alignment horizontal="right" wrapText="1"/>
    </xf>
    <xf numFmtId="1" fontId="12" fillId="0" borderId="0" xfId="0" applyNumberFormat="1" applyFont="1" applyBorder="1"/>
    <xf numFmtId="14" fontId="16" fillId="0" borderId="0" xfId="3" applyNumberFormat="1" applyFont="1" applyBorder="1" applyAlignment="1" applyProtection="1">
      <alignment horizontal="right"/>
      <protection locked="0"/>
    </xf>
    <xf numFmtId="166" fontId="16" fillId="0" borderId="0" xfId="3" applyNumberFormat="1" applyFont="1" applyBorder="1" applyAlignment="1" applyProtection="1">
      <alignment horizontal="center"/>
    </xf>
    <xf numFmtId="169" fontId="12" fillId="0" borderId="0" xfId="0" applyNumberFormat="1" applyFont="1" applyFill="1"/>
    <xf numFmtId="14" fontId="16" fillId="2" borderId="0" xfId="3" applyNumberFormat="1" applyFont="1" applyFill="1" applyBorder="1" applyAlignment="1" applyProtection="1">
      <alignment horizontal="right"/>
      <protection locked="0"/>
    </xf>
    <xf numFmtId="166" fontId="16" fillId="0" borderId="0" xfId="3" applyNumberFormat="1" applyFont="1" applyBorder="1" applyAlignment="1">
      <alignment horizontal="center"/>
    </xf>
    <xf numFmtId="166" fontId="16" fillId="0" borderId="0" xfId="0" applyNumberFormat="1" applyFont="1" applyBorder="1" applyAlignment="1">
      <alignment horizontal="center"/>
    </xf>
    <xf numFmtId="166" fontId="16" fillId="0" borderId="0" xfId="3" applyNumberFormat="1" applyFont="1" applyBorder="1" applyAlignment="1" applyProtection="1">
      <alignment horizontal="center"/>
      <protection locked="0"/>
    </xf>
    <xf numFmtId="166" fontId="16" fillId="0" borderId="0" xfId="3" applyNumberFormat="1" applyFont="1" applyFill="1" applyBorder="1" applyAlignment="1" applyProtection="1">
      <alignment horizontal="center"/>
      <protection locked="0"/>
    </xf>
    <xf numFmtId="0" fontId="7" fillId="0" borderId="0" xfId="0" applyFont="1" applyFill="1"/>
    <xf numFmtId="44" fontId="12" fillId="0" borderId="0" xfId="1" applyFont="1" applyFill="1" applyBorder="1" applyAlignment="1">
      <alignment wrapText="1"/>
    </xf>
    <xf numFmtId="0" fontId="5" fillId="0" borderId="0" xfId="0" applyFont="1" applyFill="1" applyAlignment="1">
      <alignment horizontal="right" wrapText="1"/>
    </xf>
    <xf numFmtId="0" fontId="7" fillId="0" borderId="0" xfId="2" applyFont="1" applyFill="1" applyAlignment="1" applyProtection="1">
      <alignment horizontal="right" wrapText="1"/>
    </xf>
    <xf numFmtId="14" fontId="5" fillId="0" borderId="0" xfId="0" applyNumberFormat="1" applyFont="1" applyFill="1" applyAlignment="1">
      <alignment horizontal="right" wrapText="1"/>
    </xf>
    <xf numFmtId="2" fontId="15" fillId="4" borderId="0" xfId="0" applyNumberFormat="1" applyFont="1" applyFill="1"/>
    <xf numFmtId="10" fontId="15" fillId="4" borderId="0" xfId="4" applyNumberFormat="1" applyFont="1" applyFill="1" applyBorder="1" applyAlignment="1">
      <alignment horizontal="center"/>
    </xf>
    <xf numFmtId="10" fontId="15" fillId="0" borderId="0" xfId="4" applyNumberFormat="1" applyFont="1" applyFill="1" applyBorder="1" applyAlignment="1">
      <alignment horizontal="center"/>
    </xf>
    <xf numFmtId="0" fontId="15" fillId="4" borderId="0" xfId="0" applyFont="1" applyFill="1"/>
    <xf numFmtId="166" fontId="15" fillId="4" borderId="0" xfId="0" applyNumberFormat="1" applyFont="1" applyFill="1"/>
    <xf numFmtId="0" fontId="11" fillId="0" borderId="0" xfId="0" applyFont="1" applyFill="1" applyAlignment="1">
      <alignment horizontal="left"/>
    </xf>
    <xf numFmtId="167" fontId="15" fillId="4" borderId="0" xfId="0" applyNumberFormat="1" applyFont="1" applyFill="1"/>
    <xf numFmtId="168" fontId="12" fillId="0" borderId="0" xfId="0" applyNumberFormat="1" applyFont="1" applyBorder="1" applyAlignment="1"/>
    <xf numFmtId="0" fontId="18" fillId="0" borderId="0" xfId="0" applyFont="1"/>
    <xf numFmtId="166" fontId="15" fillId="0" borderId="0" xfId="0" applyNumberFormat="1" applyFont="1" applyFill="1"/>
    <xf numFmtId="2" fontId="15" fillId="0" borderId="0" xfId="0" applyNumberFormat="1" applyFont="1" applyFill="1"/>
    <xf numFmtId="0" fontId="15" fillId="0" borderId="0" xfId="0" applyFont="1" applyFill="1"/>
    <xf numFmtId="167" fontId="15" fillId="0" borderId="0" xfId="0" applyNumberFormat="1" applyFont="1" applyFill="1"/>
    <xf numFmtId="49" fontId="3" fillId="0" borderId="0" xfId="0" applyNumberFormat="1" applyFont="1" applyFill="1"/>
    <xf numFmtId="0" fontId="3" fillId="0" borderId="0" xfId="0" applyFont="1" applyFill="1" applyBorder="1"/>
    <xf numFmtId="2" fontId="12" fillId="0" borderId="0" xfId="0" applyNumberFormat="1" applyFont="1" applyFill="1"/>
    <xf numFmtId="1" fontId="12" fillId="0" borderId="0" xfId="0" applyNumberFormat="1" applyFont="1" applyFill="1" applyBorder="1"/>
    <xf numFmtId="1" fontId="12" fillId="0" borderId="0" xfId="0" applyNumberFormat="1" applyFont="1" applyFill="1" applyBorder="1" applyAlignment="1">
      <alignment wrapText="1"/>
    </xf>
    <xf numFmtId="0" fontId="7" fillId="0" borderId="0" xfId="0" applyFont="1"/>
    <xf numFmtId="0" fontId="4" fillId="0" borderId="0" xfId="2" applyAlignment="1" applyProtection="1"/>
    <xf numFmtId="0" fontId="26" fillId="0" borderId="0" xfId="0" applyFont="1" applyFill="1" applyAlignment="1"/>
    <xf numFmtId="0" fontId="27" fillId="0" borderId="0" xfId="0" applyFont="1" applyFill="1" applyAlignment="1"/>
    <xf numFmtId="0" fontId="0" fillId="0" borderId="0" xfId="0" applyAlignment="1"/>
    <xf numFmtId="0" fontId="4" fillId="0" borderId="0" xfId="2" applyBorder="1" applyAlignment="1" applyProtection="1">
      <alignment horizontal="left" vertical="top"/>
    </xf>
    <xf numFmtId="0" fontId="7" fillId="0" borderId="0" xfId="0" applyFont="1" applyBorder="1" applyAlignment="1">
      <alignment horizontal="right" vertical="top"/>
    </xf>
    <xf numFmtId="0" fontId="28" fillId="0" borderId="0" xfId="0" applyFont="1" applyBorder="1" applyAlignment="1">
      <alignment wrapText="1"/>
    </xf>
    <xf numFmtId="0" fontId="20" fillId="0" borderId="0" xfId="0" applyFont="1" applyBorder="1" applyAlignment="1">
      <alignment horizontal="right" vertical="top"/>
    </xf>
    <xf numFmtId="14" fontId="7" fillId="0" borderId="0" xfId="0" applyNumberFormat="1" applyFont="1" applyBorder="1" applyAlignment="1">
      <alignment horizontal="right" vertical="top"/>
    </xf>
    <xf numFmtId="0" fontId="4" fillId="0" borderId="1" xfId="2" applyBorder="1" applyAlignment="1" applyProtection="1">
      <alignment horizontal="left" vertical="top"/>
    </xf>
    <xf numFmtId="0" fontId="7" fillId="0" borderId="1" xfId="0" applyFont="1" applyBorder="1" applyAlignment="1">
      <alignment horizontal="right" vertical="top"/>
    </xf>
    <xf numFmtId="0" fontId="28" fillId="0" borderId="1" xfId="0" applyFont="1" applyBorder="1" applyAlignment="1">
      <alignment wrapText="1"/>
    </xf>
    <xf numFmtId="0" fontId="20" fillId="0" borderId="1" xfId="0" applyFont="1" applyBorder="1" applyAlignment="1">
      <alignment horizontal="right" vertical="top"/>
    </xf>
    <xf numFmtId="14" fontId="7" fillId="0" borderId="1" xfId="0" applyNumberFormat="1" applyFont="1" applyBorder="1" applyAlignment="1">
      <alignment horizontal="right" vertical="top"/>
    </xf>
    <xf numFmtId="0" fontId="7" fillId="0" borderId="2" xfId="0" applyFont="1" applyBorder="1" applyAlignment="1">
      <alignment wrapText="1"/>
    </xf>
    <xf numFmtId="0" fontId="7" fillId="0" borderId="3" xfId="0" applyFont="1" applyBorder="1" applyAlignment="1">
      <alignment horizontal="left"/>
    </xf>
    <xf numFmtId="0" fontId="7" fillId="0" borderId="3" xfId="0" applyFont="1" applyBorder="1" applyAlignment="1">
      <alignment horizontal="right"/>
    </xf>
    <xf numFmtId="0" fontId="7" fillId="0" borderId="4" xfId="0" applyFont="1" applyBorder="1" applyAlignment="1">
      <alignment horizontal="center"/>
    </xf>
    <xf numFmtId="0" fontId="0" fillId="0" borderId="5" xfId="0" applyBorder="1" applyAlignment="1">
      <alignment horizontal="center" vertical="top"/>
    </xf>
    <xf numFmtId="21" fontId="7" fillId="0" borderId="6" xfId="0" applyNumberFormat="1" applyFont="1" applyBorder="1" applyAlignment="1">
      <alignment horizontal="center" vertical="top"/>
    </xf>
    <xf numFmtId="0" fontId="0" fillId="0" borderId="7" xfId="0" applyBorder="1" applyAlignment="1">
      <alignment horizontal="center" vertical="top"/>
    </xf>
    <xf numFmtId="21" fontId="7" fillId="0" borderId="8" xfId="0" applyNumberFormat="1" applyFont="1" applyBorder="1" applyAlignment="1">
      <alignment horizontal="center" vertical="top"/>
    </xf>
    <xf numFmtId="0" fontId="20" fillId="5" borderId="0" xfId="0" applyFont="1" applyFill="1" applyBorder="1" applyAlignment="1">
      <alignment wrapText="1"/>
    </xf>
    <xf numFmtId="0" fontId="20" fillId="5" borderId="1" xfId="0" applyFont="1" applyFill="1" applyBorder="1" applyAlignment="1">
      <alignment wrapText="1"/>
    </xf>
    <xf numFmtId="0" fontId="12" fillId="0" borderId="0" xfId="0" applyFont="1" applyFill="1" applyAlignment="1">
      <alignment horizontal="center"/>
    </xf>
    <xf numFmtId="0" fontId="13" fillId="0" borderId="0" xfId="0" applyFont="1" applyFill="1" applyAlignment="1">
      <alignment horizontal="center"/>
    </xf>
    <xf numFmtId="0" fontId="13" fillId="0" borderId="0" xfId="0" applyFont="1" applyFill="1"/>
    <xf numFmtId="0" fontId="13" fillId="0" borderId="0" xfId="2" applyFont="1" applyFill="1" applyAlignment="1" applyProtection="1">
      <alignment horizontal="right" wrapText="1"/>
    </xf>
    <xf numFmtId="0" fontId="19" fillId="4" borderId="0" xfId="2" applyFont="1" applyFill="1" applyAlignment="1" applyProtection="1">
      <alignment horizontal="left"/>
    </xf>
    <xf numFmtId="0" fontId="21" fillId="4" borderId="0" xfId="2" applyFont="1" applyFill="1" applyAlignment="1" applyProtection="1">
      <alignment horizontal="left"/>
    </xf>
    <xf numFmtId="0" fontId="12" fillId="0" borderId="0" xfId="0" applyFont="1" applyFill="1" applyBorder="1" applyAlignment="1"/>
    <xf numFmtId="0" fontId="15" fillId="0" borderId="0" xfId="0" applyFont="1" applyAlignment="1">
      <alignment horizontal="center"/>
    </xf>
    <xf numFmtId="0" fontId="14" fillId="0" borderId="0" xfId="0" applyFont="1" applyAlignment="1">
      <alignment horizontal="left"/>
    </xf>
    <xf numFmtId="2" fontId="22" fillId="4" borderId="0" xfId="0" applyNumberFormat="1" applyFont="1" applyFill="1" applyAlignment="1">
      <alignment horizontal="center" vertical="center"/>
    </xf>
    <xf numFmtId="2" fontId="22" fillId="0" borderId="0" xfId="0" applyNumberFormat="1" applyFont="1" applyFill="1" applyAlignment="1">
      <alignment horizontal="center" vertical="center"/>
    </xf>
    <xf numFmtId="0" fontId="0" fillId="0" borderId="0" xfId="0" applyAlignment="1">
      <alignment wrapText="1"/>
    </xf>
    <xf numFmtId="14" fontId="0" fillId="0" borderId="0" xfId="0" applyNumberFormat="1" applyAlignment="1">
      <alignment wrapText="1"/>
    </xf>
    <xf numFmtId="0" fontId="3" fillId="0" borderId="0" xfId="0" applyFont="1" applyAlignment="1">
      <alignment wrapText="1"/>
    </xf>
    <xf numFmtId="0" fontId="3" fillId="0" borderId="0" xfId="2" applyFont="1" applyFill="1" applyAlignment="1" applyProtection="1">
      <alignment horizontal="right" wrapText="1"/>
    </xf>
    <xf numFmtId="0" fontId="3" fillId="0" borderId="0" xfId="0" applyFont="1" applyFill="1"/>
    <xf numFmtId="14" fontId="3" fillId="0" borderId="0" xfId="0" applyNumberFormat="1" applyFont="1" applyAlignment="1">
      <alignment wrapText="1"/>
    </xf>
    <xf numFmtId="2" fontId="3" fillId="0" borderId="0" xfId="0" applyNumberFormat="1" applyFont="1" applyFill="1"/>
    <xf numFmtId="44" fontId="3" fillId="0" borderId="0" xfId="0" applyNumberFormat="1" applyFont="1" applyFill="1"/>
    <xf numFmtId="14" fontId="3" fillId="0" borderId="0" xfId="0" applyNumberFormat="1" applyFont="1" applyFill="1"/>
    <xf numFmtId="44" fontId="3" fillId="0" borderId="0" xfId="1" applyFont="1" applyFill="1"/>
    <xf numFmtId="2" fontId="3" fillId="0" borderId="0" xfId="1" applyNumberFormat="1" applyFont="1" applyFill="1"/>
    <xf numFmtId="166" fontId="3" fillId="0" borderId="0" xfId="0" applyNumberFormat="1" applyFont="1" applyFill="1" applyBorder="1"/>
    <xf numFmtId="170" fontId="0" fillId="0" borderId="0" xfId="0" applyNumberFormat="1" applyAlignment="1">
      <alignment wrapText="1"/>
    </xf>
    <xf numFmtId="170" fontId="3" fillId="0" borderId="0" xfId="0" applyNumberFormat="1" applyFont="1" applyFill="1" applyBorder="1"/>
    <xf numFmtId="4" fontId="3" fillId="0" borderId="0" xfId="0" applyNumberFormat="1" applyFont="1" applyAlignment="1">
      <alignment wrapText="1"/>
    </xf>
    <xf numFmtId="2" fontId="3" fillId="0" borderId="0" xfId="0" applyNumberFormat="1" applyFont="1" applyFill="1" applyAlignment="1">
      <alignment horizontal="right" wrapText="1"/>
    </xf>
    <xf numFmtId="170" fontId="15" fillId="0" borderId="0" xfId="0" applyNumberFormat="1" applyFont="1" applyFill="1"/>
    <xf numFmtId="0" fontId="32" fillId="8" borderId="0" xfId="0" applyFont="1" applyFill="1" applyAlignment="1">
      <alignment horizontal="right" vertical="top"/>
    </xf>
    <xf numFmtId="0" fontId="32" fillId="9" borderId="0" xfId="0" applyFont="1" applyFill="1" applyAlignment="1">
      <alignment horizontal="right" vertical="top"/>
    </xf>
    <xf numFmtId="0" fontId="33" fillId="0" borderId="0" xfId="0" applyFont="1"/>
    <xf numFmtId="0" fontId="34" fillId="0" borderId="0" xfId="0" applyFont="1" applyAlignment="1"/>
    <xf numFmtId="0" fontId="2" fillId="0" borderId="0" xfId="0" applyFont="1" applyAlignment="1">
      <alignment wrapText="1"/>
    </xf>
    <xf numFmtId="0" fontId="14" fillId="0" borderId="0" xfId="0" applyFont="1" applyAlignment="1">
      <alignment horizontal="left"/>
    </xf>
    <xf numFmtId="170" fontId="15" fillId="4" borderId="0" xfId="0" applyNumberFormat="1" applyFont="1" applyFill="1"/>
    <xf numFmtId="0" fontId="29" fillId="10" borderId="0" xfId="0" applyFont="1" applyFill="1" applyAlignment="1">
      <alignment horizontal="left"/>
    </xf>
    <xf numFmtId="0" fontId="17" fillId="10" borderId="0" xfId="0" applyFont="1" applyFill="1" applyAlignment="1">
      <alignment horizontal="center" wrapText="1"/>
    </xf>
    <xf numFmtId="0" fontId="17" fillId="10" borderId="0" xfId="0" applyFont="1" applyFill="1" applyAlignment="1">
      <alignment horizontal="center"/>
    </xf>
    <xf numFmtId="0" fontId="15" fillId="10" borderId="0" xfId="0" applyFont="1" applyFill="1"/>
    <xf numFmtId="10" fontId="15" fillId="10" borderId="0" xfId="4" applyNumberFormat="1" applyFont="1" applyFill="1" applyBorder="1" applyAlignment="1">
      <alignment horizontal="center"/>
    </xf>
    <xf numFmtId="0" fontId="12" fillId="10" borderId="0" xfId="0" applyFont="1" applyFill="1"/>
    <xf numFmtId="0" fontId="36" fillId="0" borderId="0" xfId="0" applyFont="1" applyAlignment="1">
      <alignment horizontal="center"/>
    </xf>
    <xf numFmtId="2" fontId="39" fillId="0" borderId="0" xfId="0" applyNumberFormat="1" applyFont="1" applyFill="1" applyAlignment="1">
      <alignment horizontal="center" vertical="center"/>
    </xf>
    <xf numFmtId="170" fontId="36" fillId="0" borderId="0" xfId="0" applyNumberFormat="1" applyFont="1" applyFill="1"/>
    <xf numFmtId="10" fontId="36" fillId="0" borderId="0" xfId="4" applyNumberFormat="1" applyFont="1" applyFill="1" applyBorder="1" applyAlignment="1">
      <alignment horizontal="center"/>
    </xf>
    <xf numFmtId="166" fontId="36" fillId="0" borderId="0" xfId="0" applyNumberFormat="1" applyFont="1" applyFill="1"/>
    <xf numFmtId="2" fontId="36" fillId="0" borderId="0" xfId="0" applyNumberFormat="1" applyFont="1" applyFill="1"/>
    <xf numFmtId="167" fontId="36" fillId="0" borderId="0" xfId="0" applyNumberFormat="1" applyFont="1" applyFill="1"/>
    <xf numFmtId="0" fontId="40" fillId="0" borderId="0" xfId="2" applyFont="1" applyFill="1" applyAlignment="1" applyProtection="1">
      <alignment horizontal="left"/>
    </xf>
    <xf numFmtId="0" fontId="38" fillId="0" borderId="0" xfId="2" applyFont="1" applyFill="1" applyAlignment="1" applyProtection="1">
      <alignment horizontal="left"/>
    </xf>
    <xf numFmtId="0" fontId="36" fillId="0" borderId="0" xfId="0" applyFont="1" applyFill="1"/>
    <xf numFmtId="0" fontId="41" fillId="0" borderId="0" xfId="0" applyFont="1" applyAlignment="1">
      <alignment wrapText="1"/>
    </xf>
    <xf numFmtId="49" fontId="42" fillId="0" borderId="0" xfId="0" applyNumberFormat="1" applyFont="1" applyFill="1"/>
    <xf numFmtId="0" fontId="42" fillId="0" borderId="0" xfId="2" applyFont="1" applyFill="1" applyAlignment="1" applyProtection="1">
      <alignment horizontal="right" wrapText="1"/>
    </xf>
    <xf numFmtId="0" fontId="42" fillId="0" borderId="0" xfId="0" applyFont="1" applyFill="1"/>
    <xf numFmtId="2" fontId="42" fillId="0" borderId="0" xfId="0" applyNumberFormat="1" applyFont="1" applyFill="1"/>
    <xf numFmtId="44" fontId="42" fillId="0" borderId="0" xfId="1" applyFont="1" applyFill="1" applyAlignment="1">
      <alignment horizontal="right" wrapText="1"/>
    </xf>
    <xf numFmtId="0" fontId="42" fillId="0" borderId="0" xfId="0" applyFont="1" applyAlignment="1">
      <alignment wrapText="1"/>
    </xf>
    <xf numFmtId="44" fontId="42" fillId="0" borderId="0" xfId="0" applyNumberFormat="1" applyFont="1" applyFill="1"/>
    <xf numFmtId="0" fontId="42" fillId="0" borderId="0" xfId="0" applyFont="1" applyFill="1" applyBorder="1"/>
    <xf numFmtId="14" fontId="42" fillId="0" borderId="0" xfId="0" applyNumberFormat="1" applyFont="1" applyFill="1"/>
    <xf numFmtId="44" fontId="42" fillId="0" borderId="0" xfId="1" applyFont="1" applyFill="1"/>
    <xf numFmtId="2" fontId="42" fillId="0" borderId="0" xfId="1" applyNumberFormat="1" applyFont="1" applyFill="1"/>
    <xf numFmtId="14" fontId="42" fillId="0" borderId="0" xfId="0" applyNumberFormat="1" applyFont="1" applyAlignment="1">
      <alignment wrapText="1"/>
    </xf>
    <xf numFmtId="0" fontId="43" fillId="0" borderId="0" xfId="0" applyFont="1" applyAlignment="1">
      <alignment wrapText="1"/>
    </xf>
    <xf numFmtId="0" fontId="44" fillId="0" borderId="0" xfId="0" applyFont="1" applyAlignment="1">
      <alignment wrapText="1"/>
    </xf>
    <xf numFmtId="0" fontId="45" fillId="0" borderId="0" xfId="0" applyFont="1" applyAlignment="1">
      <alignment wrapText="1"/>
    </xf>
    <xf numFmtId="0" fontId="1" fillId="0" borderId="0" xfId="0" applyFont="1" applyAlignment="1">
      <alignment wrapText="1"/>
    </xf>
    <xf numFmtId="14" fontId="2" fillId="0" borderId="0" xfId="0" applyNumberFormat="1" applyFont="1" applyAlignment="1">
      <alignment wrapText="1"/>
    </xf>
    <xf numFmtId="165" fontId="3" fillId="0" borderId="0" xfId="1" applyNumberFormat="1" applyFont="1" applyFill="1" applyBorder="1" applyAlignment="1">
      <alignment horizontal="right" wrapText="1"/>
    </xf>
    <xf numFmtId="0" fontId="46" fillId="0" borderId="0" xfId="0" applyFont="1" applyAlignment="1">
      <alignment wrapText="1"/>
    </xf>
    <xf numFmtId="0" fontId="47" fillId="0" borderId="0" xfId="0" applyFont="1" applyAlignment="1">
      <alignment wrapText="1"/>
    </xf>
    <xf numFmtId="0" fontId="2" fillId="0" borderId="0" xfId="0" applyFont="1"/>
    <xf numFmtId="0" fontId="12" fillId="0" borderId="0" xfId="0" applyFont="1" applyFill="1" applyAlignment="1">
      <alignment horizontal="left"/>
    </xf>
    <xf numFmtId="2" fontId="2" fillId="0" borderId="0" xfId="0" applyNumberFormat="1" applyFont="1"/>
    <xf numFmtId="43" fontId="12" fillId="0" borderId="0" xfId="5" applyFont="1" applyFill="1"/>
    <xf numFmtId="0" fontId="3" fillId="5" borderId="0" xfId="0" applyFont="1" applyFill="1" applyAlignment="1">
      <alignment wrapText="1"/>
    </xf>
    <xf numFmtId="0" fontId="12" fillId="0" borderId="0" xfId="0" applyFont="1" applyFill="1" applyAlignment="1"/>
    <xf numFmtId="14" fontId="0" fillId="0" borderId="0" xfId="0" applyNumberFormat="1"/>
    <xf numFmtId="44" fontId="0" fillId="0" borderId="0" xfId="1" applyFont="1"/>
    <xf numFmtId="0" fontId="38" fillId="0" borderId="0" xfId="2" applyFont="1" applyFill="1" applyAlignment="1" applyProtection="1">
      <alignment horizontal="left"/>
    </xf>
    <xf numFmtId="0" fontId="14" fillId="0" borderId="0" xfId="0" applyFont="1" applyAlignment="1">
      <alignment horizontal="left"/>
    </xf>
    <xf numFmtId="0" fontId="29" fillId="10" borderId="0" xfId="0" applyFont="1" applyFill="1" applyAlignment="1">
      <alignment horizontal="left"/>
    </xf>
    <xf numFmtId="0" fontId="38" fillId="0" borderId="0" xfId="2" applyFont="1" applyFill="1" applyAlignment="1" applyProtection="1"/>
    <xf numFmtId="0" fontId="31" fillId="10" borderId="0" xfId="0" applyFont="1" applyFill="1" applyAlignment="1">
      <alignment horizontal="center"/>
    </xf>
    <xf numFmtId="0" fontId="29" fillId="0" borderId="0" xfId="0" applyFont="1" applyFill="1" applyAlignment="1">
      <alignment horizontal="left"/>
    </xf>
    <xf numFmtId="0" fontId="36" fillId="0" borderId="0" xfId="0" applyFont="1" applyAlignment="1">
      <alignment horizontal="center" wrapText="1"/>
    </xf>
    <xf numFmtId="14" fontId="37" fillId="0" borderId="0" xfId="0" applyNumberFormat="1" applyFont="1" applyAlignment="1">
      <alignment horizontal="center"/>
    </xf>
    <xf numFmtId="0" fontId="37" fillId="0" borderId="0" xfId="0" applyFont="1" applyAlignment="1">
      <alignment horizontal="center"/>
    </xf>
    <xf numFmtId="168" fontId="12" fillId="0" borderId="0" xfId="0" applyNumberFormat="1" applyFont="1" applyBorder="1" applyAlignment="1">
      <alignment horizontal="right"/>
    </xf>
    <xf numFmtId="14" fontId="36" fillId="0" borderId="0" xfId="0" applyNumberFormat="1" applyFont="1" applyAlignment="1">
      <alignment horizontal="center"/>
    </xf>
    <xf numFmtId="0" fontId="36" fillId="0" borderId="0" xfId="0" applyFont="1" applyAlignment="1">
      <alignment horizontal="center"/>
    </xf>
    <xf numFmtId="0" fontId="31" fillId="10" borderId="0" xfId="0" applyFont="1" applyFill="1" applyBorder="1" applyAlignment="1">
      <alignment horizontal="center"/>
    </xf>
    <xf numFmtId="0" fontId="30" fillId="6" borderId="0" xfId="0" applyFont="1" applyFill="1" applyAlignment="1">
      <alignment horizontal="center"/>
    </xf>
    <xf numFmtId="0" fontId="42" fillId="0" borderId="0" xfId="0" applyFont="1" applyFill="1" applyAlignment="1">
      <alignment horizontal="center" vertical="center"/>
    </xf>
    <xf numFmtId="0" fontId="3" fillId="0" borderId="0" xfId="0" applyFont="1" applyFill="1" applyAlignment="1">
      <alignment horizontal="center"/>
    </xf>
    <xf numFmtId="0" fontId="12" fillId="0" borderId="0" xfId="0" applyFont="1" applyFill="1" applyAlignment="1">
      <alignment horizontal="center"/>
    </xf>
    <xf numFmtId="0" fontId="12" fillId="0" borderId="0" xfId="0" applyFont="1" applyFill="1" applyBorder="1" applyAlignment="1">
      <alignment horizontal="center"/>
    </xf>
    <xf numFmtId="0" fontId="3" fillId="0" borderId="0" xfId="0" applyFont="1" applyFill="1" applyAlignment="1">
      <alignment horizontal="center" vertical="center"/>
    </xf>
    <xf numFmtId="0" fontId="11" fillId="0" borderId="0" xfId="0" applyFont="1" applyFill="1" applyAlignment="1">
      <alignment horizontal="center"/>
    </xf>
    <xf numFmtId="0" fontId="0" fillId="0" borderId="0" xfId="0" applyAlignment="1">
      <alignment horizontal="center"/>
    </xf>
    <xf numFmtId="14" fontId="15" fillId="0" borderId="0" xfId="0" applyNumberFormat="1" applyFont="1" applyAlignment="1">
      <alignment horizontal="center"/>
    </xf>
    <xf numFmtId="0" fontId="15" fillId="0" borderId="0" xfId="0" applyFont="1" applyAlignment="1">
      <alignment horizontal="center"/>
    </xf>
    <xf numFmtId="0" fontId="15" fillId="0" borderId="0" xfId="0" applyFont="1" applyAlignment="1">
      <alignment horizontal="center" wrapText="1"/>
    </xf>
    <xf numFmtId="14" fontId="35" fillId="0" borderId="0" xfId="0" applyNumberFormat="1" applyFont="1" applyAlignment="1">
      <alignment horizontal="center"/>
    </xf>
    <xf numFmtId="0" fontId="35" fillId="0" borderId="0" xfId="0" applyFont="1" applyAlignment="1">
      <alignment horizontal="center"/>
    </xf>
    <xf numFmtId="0" fontId="19" fillId="4" borderId="0" xfId="2" applyFont="1" applyFill="1" applyAlignment="1" applyProtection="1">
      <alignment horizontal="left"/>
    </xf>
    <xf numFmtId="0" fontId="19" fillId="0" borderId="0" xfId="2" applyFont="1" applyFill="1" applyAlignment="1" applyProtection="1">
      <alignment horizontal="left"/>
    </xf>
    <xf numFmtId="0" fontId="19" fillId="0" borderId="0" xfId="2" applyFont="1" applyFill="1" applyAlignment="1" applyProtection="1"/>
    <xf numFmtId="0" fontId="19" fillId="4" borderId="0" xfId="2" applyFont="1" applyFill="1" applyAlignment="1" applyProtection="1"/>
    <xf numFmtId="0" fontId="21" fillId="4" borderId="0" xfId="2" applyFont="1" applyFill="1" applyAlignment="1" applyProtection="1">
      <alignment horizontal="left"/>
    </xf>
    <xf numFmtId="0" fontId="20" fillId="7" borderId="2" xfId="0" applyFont="1" applyFill="1" applyBorder="1" applyAlignment="1">
      <alignment horizontal="center" wrapText="1"/>
    </xf>
    <xf numFmtId="0" fontId="20" fillId="7" borderId="3" xfId="0" applyFont="1" applyFill="1" applyBorder="1" applyAlignment="1">
      <alignment horizontal="center" wrapText="1"/>
    </xf>
    <xf numFmtId="0" fontId="20" fillId="7" borderId="4" xfId="0" applyFont="1" applyFill="1" applyBorder="1" applyAlignment="1">
      <alignment horizontal="center" wrapText="1"/>
    </xf>
    <xf numFmtId="0" fontId="7" fillId="7" borderId="5" xfId="0" applyFont="1" applyFill="1" applyBorder="1" applyAlignment="1">
      <alignment horizontal="center" wrapText="1"/>
    </xf>
    <xf numFmtId="0" fontId="7" fillId="7" borderId="0" xfId="0" applyFont="1" applyFill="1" applyBorder="1" applyAlignment="1">
      <alignment horizontal="center" wrapText="1"/>
    </xf>
    <xf numFmtId="0" fontId="7" fillId="7" borderId="6" xfId="0" applyFont="1" applyFill="1" applyBorder="1" applyAlignment="1">
      <alignment horizontal="center" wrapText="1"/>
    </xf>
    <xf numFmtId="0" fontId="7" fillId="0" borderId="3" xfId="0" applyFont="1" applyBorder="1" applyAlignment="1">
      <alignment horizontal="right"/>
    </xf>
  </cellXfs>
  <cellStyles count="6">
    <cellStyle name="Comma" xfId="5" builtinId="3"/>
    <cellStyle name="Currency" xfId="1" builtinId="4"/>
    <cellStyle name="Hyperlink" xfId="2" builtinId="8"/>
    <cellStyle name="Normal" xfId="0" builtinId="0"/>
    <cellStyle name="Normal_ANNUAL SUMMARY" xfId="3"/>
    <cellStyle name="Percent" xfId="4" builtinId="5"/>
  </cellStyles>
  <dxfs count="68">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condense val="0"/>
        <extend val="0"/>
        <color indexed="60"/>
      </font>
    </dxf>
    <dxf>
      <font>
        <condense val="0"/>
        <extend val="0"/>
        <color indexed="17"/>
      </font>
    </dxf>
    <dxf>
      <font>
        <color theme="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b/>
        <i val="0"/>
        <color rgb="FF00B050"/>
      </font>
    </dxf>
    <dxf>
      <font>
        <b/>
        <i val="0"/>
        <color rgb="FFC00000"/>
      </font>
    </dxf>
    <dxf>
      <font>
        <b/>
        <i val="0"/>
        <color rgb="FFFFC000"/>
      </font>
    </dxf>
    <dxf>
      <font>
        <condense val="0"/>
        <extend val="0"/>
        <color indexed="60"/>
      </font>
    </dxf>
    <dxf>
      <font>
        <condense val="0"/>
        <extend val="0"/>
        <color indexed="17"/>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sharedStrings" Target="sharedStrings.xml"/><Relationship Id="rId95" Type="http://schemas.openxmlformats.org/officeDocument/2006/relationships/customXml" Target="../customXml/item4.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9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D7053240-CE69-11CD-A777-00DD01143C57}" ax:persistence="persistStreamInit" r:id="rId1"/>
</file>

<file path=xl/activeX/activeX11.xml><?xml version="1.0" encoding="utf-8"?>
<ax:ocx xmlns:ax="http://schemas.microsoft.com/office/2006/activeX" xmlns:r="http://schemas.openxmlformats.org/officeDocument/2006/relationships" ax:classid="{D7053240-CE69-11CD-A777-00DD01143C57}" ax:persistence="persistStreamInit" r:id="rId1"/>
</file>

<file path=xl/activeX/activeX12.xml><?xml version="1.0" encoding="utf-8"?>
<ax:ocx xmlns:ax="http://schemas.microsoft.com/office/2006/activeX" xmlns:r="http://schemas.openxmlformats.org/officeDocument/2006/relationships" ax:classid="{D7053240-CE69-11CD-A777-00DD01143C57}" ax:persistence="persistStreamInit" r:id="rId1"/>
</file>

<file path=xl/activeX/activeX13.xml><?xml version="1.0" encoding="utf-8"?>
<ax:ocx xmlns:ax="http://schemas.microsoft.com/office/2006/activeX" xmlns:r="http://schemas.openxmlformats.org/officeDocument/2006/relationships" ax:classid="{D7053240-CE69-11CD-A777-00DD01143C57}" ax:persistence="persistStreamInit" r:id="rId1"/>
</file>

<file path=xl/activeX/activeX14.xml><?xml version="1.0" encoding="utf-8"?>
<ax:ocx xmlns:ax="http://schemas.microsoft.com/office/2006/activeX" xmlns:r="http://schemas.openxmlformats.org/officeDocument/2006/relationships" ax:classid="{D7053240-CE69-11CD-A777-00DD01143C57}" ax:persistence="persistStreamInit" r:id="rId1"/>
</file>

<file path=xl/activeX/activeX15.xml><?xml version="1.0" encoding="utf-8"?>
<ax:ocx xmlns:ax="http://schemas.microsoft.com/office/2006/activeX" xmlns:r="http://schemas.openxmlformats.org/officeDocument/2006/relationships" ax:classid="{D7053240-CE69-11CD-A777-00DD01143C57}" ax:persistence="persistStreamInit" r:id="rId1"/>
</file>

<file path=xl/activeX/activeX16.xml><?xml version="1.0" encoding="utf-8"?>
<ax:ocx xmlns:ax="http://schemas.microsoft.com/office/2006/activeX" xmlns:r="http://schemas.openxmlformats.org/officeDocument/2006/relationships" ax:classid="{D7053240-CE69-11CD-A777-00DD01143C57}" ax:persistence="persistStreamInit" r:id="rId1"/>
</file>

<file path=xl/activeX/activeX17.xml><?xml version="1.0" encoding="utf-8"?>
<ax:ocx xmlns:ax="http://schemas.microsoft.com/office/2006/activeX" xmlns:r="http://schemas.openxmlformats.org/officeDocument/2006/relationships" ax:classid="{D7053240-CE69-11CD-A777-00DD01143C57}" ax:persistence="persistStreamInit" r:id="rId1"/>
</file>

<file path=xl/activeX/activeX18.xml><?xml version="1.0" encoding="utf-8"?>
<ax:ocx xmlns:ax="http://schemas.microsoft.com/office/2006/activeX" xmlns:r="http://schemas.openxmlformats.org/officeDocument/2006/relationships" ax:classid="{D7053240-CE69-11CD-A777-00DD01143C57}" ax:persistence="persistStreamInit" r:id="rId1"/>
</file>

<file path=xl/activeX/activeX19.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20.xml><?xml version="1.0" encoding="utf-8"?>
<ax:ocx xmlns:ax="http://schemas.microsoft.com/office/2006/activeX" xmlns:r="http://schemas.openxmlformats.org/officeDocument/2006/relationships" ax:classid="{D7053240-CE69-11CD-A777-00DD01143C57}" ax:persistence="persistStreamInit" r:id="rId1"/>
</file>

<file path=xl/activeX/activeX21.xml><?xml version="1.0" encoding="utf-8"?>
<ax:ocx xmlns:ax="http://schemas.microsoft.com/office/2006/activeX" xmlns:r="http://schemas.openxmlformats.org/officeDocument/2006/relationships" ax:classid="{D7053240-CE69-11CD-A777-00DD01143C57}" ax:persistence="persistStreamInit" r:id="rId1"/>
</file>

<file path=xl/activeX/activeX22.xml><?xml version="1.0" encoding="utf-8"?>
<ax:ocx xmlns:ax="http://schemas.microsoft.com/office/2006/activeX" xmlns:r="http://schemas.openxmlformats.org/officeDocument/2006/relationships" ax:classid="{D7053240-CE69-11CD-A777-00DD01143C57}" ax:persistence="persistStreamInit" r:id="rId1"/>
</file>

<file path=xl/activeX/activeX23.xml><?xml version="1.0" encoding="utf-8"?>
<ax:ocx xmlns:ax="http://schemas.microsoft.com/office/2006/activeX" xmlns:r="http://schemas.openxmlformats.org/officeDocument/2006/relationships" ax:classid="{D7053240-CE69-11CD-A777-00DD01143C57}" ax:persistence="persistStreamInit" r:id="rId1"/>
</file>

<file path=xl/activeX/activeX24.xml><?xml version="1.0" encoding="utf-8"?>
<ax:ocx xmlns:ax="http://schemas.microsoft.com/office/2006/activeX" xmlns:r="http://schemas.openxmlformats.org/officeDocument/2006/relationships" ax:classid="{D7053240-CE69-11CD-A777-00DD01143C57}" ax:persistence="persistStreamInit" r:id="rId1"/>
</file>

<file path=xl/activeX/activeX25.xml><?xml version="1.0" encoding="utf-8"?>
<ax:ocx xmlns:ax="http://schemas.microsoft.com/office/2006/activeX" xmlns:r="http://schemas.openxmlformats.org/officeDocument/2006/relationships" ax:classid="{D7053240-CE69-11CD-A777-00DD01143C57}" ax:persistence="persistStreamInit" r:id="rId1"/>
</file>

<file path=xl/activeX/activeX26.xml><?xml version="1.0" encoding="utf-8"?>
<ax:ocx xmlns:ax="http://schemas.microsoft.com/office/2006/activeX" xmlns:r="http://schemas.openxmlformats.org/officeDocument/2006/relationships" ax:classid="{D7053240-CE69-11CD-A777-00DD01143C57}" ax:persistence="persistStreamInit" r:id="rId1"/>
</file>

<file path=xl/activeX/activeX27.xml><?xml version="1.0" encoding="utf-8"?>
<ax:ocx xmlns:ax="http://schemas.microsoft.com/office/2006/activeX" xmlns:r="http://schemas.openxmlformats.org/officeDocument/2006/relationships" ax:classid="{D7053240-CE69-11CD-A777-00DD01143C57}" ax:persistence="persistStreamInit" r:id="rId1"/>
</file>

<file path=xl/activeX/activeX28.xml><?xml version="1.0" encoding="utf-8"?>
<ax:ocx xmlns:ax="http://schemas.microsoft.com/office/2006/activeX" xmlns:r="http://schemas.openxmlformats.org/officeDocument/2006/relationships" ax:classid="{D7053240-CE69-11CD-A777-00DD01143C57}" ax:persistence="persistStreamInit" r:id="rId1"/>
</file>

<file path=xl/activeX/activeX29.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30.xml><?xml version="1.0" encoding="utf-8"?>
<ax:ocx xmlns:ax="http://schemas.microsoft.com/office/2006/activeX" xmlns:r="http://schemas.openxmlformats.org/officeDocument/2006/relationships" ax:classid="{D7053240-CE69-11CD-A777-00DD01143C57}" ax:persistence="persistStreamInit" r:id="rId1"/>
</file>

<file path=xl/activeX/activeX31.xml><?xml version="1.0" encoding="utf-8"?>
<ax:ocx xmlns:ax="http://schemas.microsoft.com/office/2006/activeX" xmlns:r="http://schemas.openxmlformats.org/officeDocument/2006/relationships" ax:classid="{D7053240-CE69-11CD-A777-00DD01143C57}" ax:persistence="persistStreamInit" r:id="rId1"/>
</file>

<file path=xl/activeX/activeX32.xml><?xml version="1.0" encoding="utf-8"?>
<ax:ocx xmlns:ax="http://schemas.microsoft.com/office/2006/activeX" xmlns:r="http://schemas.openxmlformats.org/officeDocument/2006/relationships" ax:classid="{D7053240-CE69-11CD-A777-00DD01143C57}" ax:persistence="persistStreamInit" r:id="rId1"/>
</file>

<file path=xl/activeX/activeX33.xml><?xml version="1.0" encoding="utf-8"?>
<ax:ocx xmlns:ax="http://schemas.microsoft.com/office/2006/activeX" xmlns:r="http://schemas.openxmlformats.org/officeDocument/2006/relationships" ax:classid="{D7053240-CE69-11CD-A777-00DD01143C57}" ax:persistence="persistStreamInit" r:id="rId1"/>
</file>

<file path=xl/activeX/activeX34.xml><?xml version="1.0" encoding="utf-8"?>
<ax:ocx xmlns:ax="http://schemas.microsoft.com/office/2006/activeX" xmlns:r="http://schemas.openxmlformats.org/officeDocument/2006/relationships" ax:classid="{D7053240-CE69-11CD-A777-00DD01143C57}" ax:persistence="persistStreamInit" r:id="rId1"/>
</file>

<file path=xl/activeX/activeX35.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7.xml><?xml version="1.0" encoding="utf-8"?>
<ax:ocx xmlns:ax="http://schemas.microsoft.com/office/2006/activeX" xmlns:r="http://schemas.openxmlformats.org/officeDocument/2006/relationships" ax:classid="{D7053240-CE69-11CD-A777-00DD01143C57}" ax:persistence="persistStreamInit" r:id="rId1"/>
</file>

<file path=xl/activeX/activeX8.xml><?xml version="1.0" encoding="utf-8"?>
<ax:ocx xmlns:ax="http://schemas.microsoft.com/office/2006/activeX" xmlns:r="http://schemas.openxmlformats.org/officeDocument/2006/relationships" ax:classid="{D7053240-CE69-11CD-A777-00DD01143C57}" ax:persistence="persistStreamInit" r:id="rId1"/>
</file>

<file path=xl/activeX/activeX9.xml><?xml version="1.0" encoding="utf-8"?>
<ax:ocx xmlns:ax="http://schemas.microsoft.com/office/2006/activeX" xmlns:r="http://schemas.openxmlformats.org/officeDocument/2006/relationships" ax:classid="{D7053240-CE69-11CD-A777-00DD01143C57}"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en-US" sz="800"/>
              <a:t>Paul's U.S. Currency Index</a:t>
            </a:r>
          </a:p>
        </c:rich>
      </c:tx>
      <c:layout/>
      <c:overlay val="0"/>
    </c:title>
    <c:autoTitleDeleted val="0"/>
    <c:plotArea>
      <c:layout/>
      <c:lineChart>
        <c:grouping val="stacked"/>
        <c:varyColors val="0"/>
        <c:ser>
          <c:idx val="0"/>
          <c:order val="0"/>
          <c:tx>
            <c:v>Currency Index</c:v>
          </c:tx>
          <c:marker>
            <c:symbol val="none"/>
          </c:marker>
          <c:cat>
            <c:strRef>
              <c:f>'Currency Index'!$C$2:$C$53</c:f>
              <c:strCache>
                <c:ptCount val="49"/>
                <c:pt idx="5">
                  <c:v>F</c:v>
                </c:pt>
                <c:pt idx="9">
                  <c:v>M</c:v>
                </c:pt>
                <c:pt idx="13">
                  <c:v>A</c:v>
                </c:pt>
                <c:pt idx="18">
                  <c:v>M</c:v>
                </c:pt>
                <c:pt idx="22">
                  <c:v>J</c:v>
                </c:pt>
                <c:pt idx="26">
                  <c:v>J</c:v>
                </c:pt>
                <c:pt idx="31">
                  <c:v>A</c:v>
                </c:pt>
                <c:pt idx="35">
                  <c:v>S</c:v>
                </c:pt>
                <c:pt idx="39">
                  <c:v>O</c:v>
                </c:pt>
                <c:pt idx="44">
                  <c:v>N</c:v>
                </c:pt>
                <c:pt idx="48">
                  <c:v>D</c:v>
                </c:pt>
              </c:strCache>
            </c:strRef>
          </c:cat>
          <c:val>
            <c:numRef>
              <c:f>'Currency Index'!$J$2:$J$42</c:f>
              <c:numCache>
                <c:formatCode>General</c:formatCode>
                <c:ptCount val="41"/>
                <c:pt idx="0">
                  <c:v>1.9372972304535003</c:v>
                </c:pt>
                <c:pt idx="1">
                  <c:v>1.9447057862067809</c:v>
                </c:pt>
                <c:pt idx="2">
                  <c:v>1.9437302920225039</c:v>
                </c:pt>
                <c:pt idx="3">
                  <c:v>1.9681621723033422</c:v>
                </c:pt>
                <c:pt idx="4">
                  <c:v>1.9228904705211183</c:v>
                </c:pt>
                <c:pt idx="5">
                  <c:v>1.9200723354061939</c:v>
                </c:pt>
                <c:pt idx="6">
                  <c:v>1.9218346362092995</c:v>
                </c:pt>
                <c:pt idx="7">
                  <c:v>1.9170399809408909</c:v>
                </c:pt>
                <c:pt idx="8">
                  <c:v>1.9144980705149295</c:v>
                </c:pt>
                <c:pt idx="9">
                  <c:v>1.9240784438650393</c:v>
                </c:pt>
                <c:pt idx="10">
                  <c:v>1.9278177619386423</c:v>
                </c:pt>
                <c:pt idx="11">
                  <c:v>1.9220052013319457</c:v>
                </c:pt>
                <c:pt idx="12">
                  <c:v>1.9148521581822788</c:v>
                </c:pt>
                <c:pt idx="13">
                  <c:v>1.9185405741291917</c:v>
                </c:pt>
                <c:pt idx="14">
                  <c:v>1.9214070221942989</c:v>
                </c:pt>
                <c:pt idx="15">
                  <c:v>1.9190506390013069</c:v>
                </c:pt>
                <c:pt idx="16">
                  <c:v>1.9139273117091089</c:v>
                </c:pt>
                <c:pt idx="17">
                  <c:v>1.9116685849922774</c:v>
                </c:pt>
                <c:pt idx="18">
                  <c:v>1.9215522648596726</c:v>
                </c:pt>
                <c:pt idx="19">
                  <c:v>1.9354781982601772</c:v>
                </c:pt>
                <c:pt idx="20">
                  <c:v>1.9475957610220562</c:v>
                </c:pt>
                <c:pt idx="21">
                  <c:v>1.9557257653144986</c:v>
                </c:pt>
                <c:pt idx="22">
                  <c:v>1.9550525407951178</c:v>
                </c:pt>
                <c:pt idx="23">
                  <c:v>1.9554147921143099</c:v>
                </c:pt>
                <c:pt idx="24">
                  <c:v>1.9527340580708341</c:v>
                </c:pt>
                <c:pt idx="25">
                  <c:v>1.9576655720255758</c:v>
                </c:pt>
                <c:pt idx="26">
                  <c:v>1.9556122181347912</c:v>
                </c:pt>
                <c:pt idx="27">
                  <c:v>1.9664335391011118</c:v>
                </c:pt>
                <c:pt idx="28">
                  <c:v>1.9658576608187133</c:v>
                </c:pt>
                <c:pt idx="29">
                  <c:v>1.9690064811470678</c:v>
                </c:pt>
                <c:pt idx="30">
                  <c:v>1.9614272613065935</c:v>
                </c:pt>
                <c:pt idx="31">
                  <c:v>1.9567974637144459</c:v>
                </c:pt>
                <c:pt idx="32">
                  <c:v>1.9549957827231617</c:v>
                </c:pt>
                <c:pt idx="33">
                  <c:v>1.9491965710843302</c:v>
                </c:pt>
                <c:pt idx="34">
                  <c:v>1.9454495697618526</c:v>
                </c:pt>
                <c:pt idx="35">
                  <c:v>1.9413131511003656</c:v>
                </c:pt>
                <c:pt idx="36">
                  <c:v>1.9273458450185328</c:v>
                </c:pt>
                <c:pt idx="37">
                  <c:v>1.9195620057740297</c:v>
                </c:pt>
                <c:pt idx="38">
                  <c:v>1.9229704550952085</c:v>
                </c:pt>
                <c:pt idx="39">
                  <c:v>1.9215975152113487</c:v>
                </c:pt>
                <c:pt idx="40">
                  <c:v>1.9186508320449327</c:v>
                </c:pt>
              </c:numCache>
            </c:numRef>
          </c:val>
          <c:smooth val="0"/>
        </c:ser>
        <c:dLbls>
          <c:showLegendKey val="0"/>
          <c:showVal val="0"/>
          <c:showCatName val="0"/>
          <c:showSerName val="0"/>
          <c:showPercent val="0"/>
          <c:showBubbleSize val="0"/>
        </c:dLbls>
        <c:marker val="1"/>
        <c:smooth val="0"/>
        <c:axId val="186664448"/>
        <c:axId val="186665984"/>
      </c:lineChart>
      <c:catAx>
        <c:axId val="186664448"/>
        <c:scaling>
          <c:orientation val="minMax"/>
        </c:scaling>
        <c:delete val="1"/>
        <c:axPos val="b"/>
        <c:majorTickMark val="out"/>
        <c:minorTickMark val="none"/>
        <c:tickLblPos val="nextTo"/>
        <c:crossAx val="186665984"/>
        <c:crosses val="autoZero"/>
        <c:auto val="1"/>
        <c:lblAlgn val="ctr"/>
        <c:lblOffset val="100"/>
        <c:tickMarkSkip val="5"/>
        <c:noMultiLvlLbl val="0"/>
      </c:catAx>
      <c:valAx>
        <c:axId val="186665984"/>
        <c:scaling>
          <c:orientation val="minMax"/>
        </c:scaling>
        <c:delete val="0"/>
        <c:axPos val="l"/>
        <c:majorGridlines/>
        <c:numFmt formatCode="General" sourceLinked="1"/>
        <c:majorTickMark val="out"/>
        <c:minorTickMark val="none"/>
        <c:tickLblPos val="nextTo"/>
        <c:txPr>
          <a:bodyPr/>
          <a:lstStyle/>
          <a:p>
            <a:pPr>
              <a:defRPr sz="650"/>
            </a:pPr>
            <a:endParaRPr lang="en-US"/>
          </a:p>
        </c:txPr>
        <c:crossAx val="186664448"/>
        <c:crosses val="autoZero"/>
        <c:crossBetween val="between"/>
      </c:valAx>
    </c:plotArea>
    <c:plotVisOnly val="1"/>
    <c:dispBlanksAs val="zero"/>
    <c:showDLblsOverMax val="0"/>
  </c:chart>
  <c:spPr>
    <a:noFill/>
    <a:ln>
      <a:solidFill>
        <a:srgbClr val="C00000"/>
      </a:solidFill>
    </a:ln>
  </c:spPr>
  <c:printSettings>
    <c:headerFooter/>
    <c:pageMargins b="0.75000000000000477" l="0.70000000000000062" r="0.70000000000000062" t="0.750000000000004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Soybean Oil - CBOT Average Weekly</a:t>
            </a:r>
          </a:p>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Price - Cents / Pound</a:t>
            </a:r>
          </a:p>
        </c:rich>
      </c:tx>
      <c:layout/>
      <c:overlay val="0"/>
    </c:title>
    <c:autoTitleDeleted val="0"/>
    <c:plotArea>
      <c:layout/>
      <c:lineChart>
        <c:grouping val="standard"/>
        <c:varyColors val="0"/>
        <c:ser>
          <c:idx val="0"/>
          <c:order val="0"/>
          <c:tx>
            <c:strRef>
              <c:f>'Soybean Oil_Weekly'!$D$1</c:f>
              <c:strCache>
                <c:ptCount val="1"/>
                <c:pt idx="0">
                  <c:v>2012</c:v>
                </c:pt>
              </c:strCache>
            </c:strRef>
          </c:tx>
          <c:spPr>
            <a:ln w="22225">
              <a:solidFill>
                <a:srgbClr val="0070C0"/>
              </a:solidFill>
            </a:ln>
          </c:spPr>
          <c:marker>
            <c:symbol val="none"/>
          </c:marker>
          <c:cat>
            <c:strRef>
              <c:f>'Soybean Oil_Weekly'!$B$2:$B$54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'Soybean Oil_Weekly'!$D$2:$D$54</c:f>
              <c:numCache>
                <c:formatCode>General</c:formatCode>
                <c:ptCount val="53"/>
                <c:pt idx="0" formatCode="#,##0.00">
                  <c:v>0.5171</c:v>
                </c:pt>
                <c:pt idx="1">
                  <c:v>0.52029999999999998</c:v>
                </c:pt>
                <c:pt idx="2">
                  <c:v>0.51449999999999996</c:v>
                </c:pt>
                <c:pt idx="3">
                  <c:v>0.50670000000000004</c:v>
                </c:pt>
                <c:pt idx="4">
                  <c:v>0.51539999999999997</c:v>
                </c:pt>
                <c:pt idx="5">
                  <c:v>0.51029999999999998</c:v>
                </c:pt>
                <c:pt idx="6">
                  <c:v>0.52400000000000002</c:v>
                </c:pt>
                <c:pt idx="7">
                  <c:v>0.53169999999999995</c:v>
                </c:pt>
                <c:pt idx="8">
                  <c:v>0.54190000000000005</c:v>
                </c:pt>
                <c:pt idx="9">
                  <c:v>0.5413</c:v>
                </c:pt>
                <c:pt idx="10">
                  <c:v>0.53180000000000005</c:v>
                </c:pt>
                <c:pt idx="11">
                  <c:v>0.54790000000000005</c:v>
                </c:pt>
                <c:pt idx="12">
                  <c:v>0.54590000000000005</c:v>
                </c:pt>
                <c:pt idx="13">
                  <c:v>0.54759999999999998</c:v>
                </c:pt>
                <c:pt idx="14">
                  <c:v>0.56269999999999998</c:v>
                </c:pt>
                <c:pt idx="15">
                  <c:v>0.56779999999999997</c:v>
                </c:pt>
                <c:pt idx="16">
                  <c:v>0.55520000000000003</c:v>
                </c:pt>
                <c:pt idx="17">
                  <c:v>0.55320000000000003</c:v>
                </c:pt>
                <c:pt idx="18">
                  <c:v>0.54120000000000001</c:v>
                </c:pt>
                <c:pt idx="19">
                  <c:v>0.5272</c:v>
                </c:pt>
                <c:pt idx="20">
                  <c:v>0.50849999999999995</c:v>
                </c:pt>
                <c:pt idx="21">
                  <c:v>0.49969999999999998</c:v>
                </c:pt>
                <c:pt idx="22">
                  <c:v>0.49409999999999998</c:v>
                </c:pt>
                <c:pt idx="23">
                  <c:v>0.49180000000000001</c:v>
                </c:pt>
                <c:pt idx="24">
                  <c:v>0.49</c:v>
                </c:pt>
                <c:pt idx="25">
                  <c:v>0.49909999999999999</c:v>
                </c:pt>
                <c:pt idx="26">
                  <c:v>0.5131</c:v>
                </c:pt>
                <c:pt idx="27">
                  <c:v>0.53139999999999998</c:v>
                </c:pt>
                <c:pt idx="28">
                  <c:v>0.53820000000000001</c:v>
                </c:pt>
                <c:pt idx="29">
                  <c:v>0.54310000000000003</c:v>
                </c:pt>
                <c:pt idx="30">
                  <c:v>0.52259999999999995</c:v>
                </c:pt>
                <c:pt idx="31">
                  <c:v>0.52090000000000003</c:v>
                </c:pt>
                <c:pt idx="32">
                  <c:v>0.52070000000000005</c:v>
                </c:pt>
                <c:pt idx="33">
                  <c:v>0.52990000000000004</c:v>
                </c:pt>
                <c:pt idx="34">
                  <c:v>0.55600000000000005</c:v>
                </c:pt>
                <c:pt idx="35">
                  <c:v>0.56259999999999999</c:v>
                </c:pt>
                <c:pt idx="36">
                  <c:v>0.56950000000000001</c:v>
                </c:pt>
                <c:pt idx="37">
                  <c:v>0.56120000000000003</c:v>
                </c:pt>
                <c:pt idx="38">
                  <c:v>0.54959999999999998</c:v>
                </c:pt>
                <c:pt idx="39">
                  <c:v>0.52559999999999996</c:v>
                </c:pt>
                <c:pt idx="40">
                  <c:v>0.50619999999999998</c:v>
                </c:pt>
                <c:pt idx="41">
                  <c:v>0.50600000000000001</c:v>
                </c:pt>
              </c:numCache>
            </c:numRef>
          </c:val>
          <c:smooth val="0"/>
        </c:ser>
        <c:ser>
          <c:idx val="1"/>
          <c:order val="1"/>
          <c:tx>
            <c:strRef>
              <c:f>'Soybean Oil_Weekly'!$E$1</c:f>
              <c:strCache>
                <c:ptCount val="1"/>
                <c:pt idx="0">
                  <c:v>2011</c:v>
                </c:pt>
              </c:strCache>
            </c:strRef>
          </c:tx>
          <c:spPr>
            <a:ln w="22225">
              <a:solidFill>
                <a:srgbClr val="C00000"/>
              </a:solidFill>
            </a:ln>
          </c:spPr>
          <c:marker>
            <c:symbol val="none"/>
          </c:marker>
          <c:cat>
            <c:strRef>
              <c:f>'Soybean Oil_Weekly'!$B$2:$B$54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'Soybean Oil_Weekly'!$E$2:$E$54</c:f>
              <c:numCache>
                <c:formatCode>General</c:formatCode>
                <c:ptCount val="53"/>
                <c:pt idx="1">
                  <c:v>0.56779999999999997</c:v>
                </c:pt>
                <c:pt idx="2">
                  <c:v>0.56969999999999998</c:v>
                </c:pt>
                <c:pt idx="3">
                  <c:v>0.57520000000000004</c:v>
                </c:pt>
                <c:pt idx="4">
                  <c:v>0.56869999999999998</c:v>
                </c:pt>
                <c:pt idx="5">
                  <c:v>0.58720000000000006</c:v>
                </c:pt>
                <c:pt idx="6">
                  <c:v>0.58909999999999996</c:v>
                </c:pt>
                <c:pt idx="7">
                  <c:v>0.57120000000000004</c:v>
                </c:pt>
                <c:pt idx="8">
                  <c:v>0.5514</c:v>
                </c:pt>
                <c:pt idx="9">
                  <c:v>0.57869999999999999</c:v>
                </c:pt>
                <c:pt idx="10">
                  <c:v>0.57040000000000002</c:v>
                </c:pt>
                <c:pt idx="11">
                  <c:v>0.54300000000000004</c:v>
                </c:pt>
                <c:pt idx="12">
                  <c:v>0.56040000000000001</c:v>
                </c:pt>
                <c:pt idx="13">
                  <c:v>0.57669999999999999</c:v>
                </c:pt>
                <c:pt idx="14">
                  <c:v>0.58919999999999995</c:v>
                </c:pt>
                <c:pt idx="15">
                  <c:v>0.57430000000000003</c:v>
                </c:pt>
                <c:pt idx="16">
                  <c:v>0.57830000000000004</c:v>
                </c:pt>
                <c:pt idx="17">
                  <c:v>0.57740000000000002</c:v>
                </c:pt>
                <c:pt idx="18">
                  <c:v>0.56589999999999996</c:v>
                </c:pt>
                <c:pt idx="19">
                  <c:v>0.56159999999999999</c:v>
                </c:pt>
                <c:pt idx="20">
                  <c:v>0.56830000000000003</c:v>
                </c:pt>
                <c:pt idx="21">
                  <c:v>0.57989999999999997</c:v>
                </c:pt>
                <c:pt idx="22">
                  <c:v>0.58640000000000003</c:v>
                </c:pt>
                <c:pt idx="23">
                  <c:v>0.57630000000000003</c:v>
                </c:pt>
                <c:pt idx="24">
                  <c:v>0.56589999999999996</c:v>
                </c:pt>
                <c:pt idx="25">
                  <c:v>0.55830000000000002</c:v>
                </c:pt>
                <c:pt idx="26">
                  <c:v>0.55249999999999999</c:v>
                </c:pt>
                <c:pt idx="27">
                  <c:v>0.55759999999999998</c:v>
                </c:pt>
                <c:pt idx="28">
                  <c:v>0.56920000000000004</c:v>
                </c:pt>
                <c:pt idx="29">
                  <c:v>0.56669999999999998</c:v>
                </c:pt>
                <c:pt idx="30">
                  <c:v>0.56100000000000005</c:v>
                </c:pt>
                <c:pt idx="31">
                  <c:v>0.55920000000000003</c:v>
                </c:pt>
                <c:pt idx="32">
                  <c:v>0.53610000000000002</c:v>
                </c:pt>
                <c:pt idx="33">
                  <c:v>0.5524</c:v>
                </c:pt>
                <c:pt idx="34">
                  <c:v>0.55840000000000001</c:v>
                </c:pt>
                <c:pt idx="35">
                  <c:v>0.58040000000000003</c:v>
                </c:pt>
                <c:pt idx="36">
                  <c:v>0.57940000000000003</c:v>
                </c:pt>
                <c:pt idx="37">
                  <c:v>0.56789999999999996</c:v>
                </c:pt>
                <c:pt idx="38">
                  <c:v>0.54390000000000005</c:v>
                </c:pt>
                <c:pt idx="39">
                  <c:v>0.51580000000000004</c:v>
                </c:pt>
                <c:pt idx="40">
                  <c:v>0.49109999999999998</c:v>
                </c:pt>
                <c:pt idx="41">
                  <c:v>0.51829999999999998</c:v>
                </c:pt>
                <c:pt idx="42">
                  <c:v>0.51939999999999997</c:v>
                </c:pt>
                <c:pt idx="43">
                  <c:v>0.5161</c:v>
                </c:pt>
                <c:pt idx="44">
                  <c:v>0.51339999999999997</c:v>
                </c:pt>
                <c:pt idx="45">
                  <c:v>0.5111</c:v>
                </c:pt>
                <c:pt idx="46">
                  <c:v>0.51719999999999999</c:v>
                </c:pt>
                <c:pt idx="47">
                  <c:v>0.49559999999999998</c:v>
                </c:pt>
                <c:pt idx="48">
                  <c:v>0.49390000000000001</c:v>
                </c:pt>
                <c:pt idx="49">
                  <c:v>0.49969999999999998</c:v>
                </c:pt>
                <c:pt idx="50">
                  <c:v>0.49080000000000001</c:v>
                </c:pt>
                <c:pt idx="51">
                  <c:v>0.49859999999999999</c:v>
                </c:pt>
                <c:pt idx="52">
                  <c:v>0.5171</c:v>
                </c:pt>
              </c:numCache>
            </c:numRef>
          </c:val>
          <c:smooth val="0"/>
        </c:ser>
        <c:ser>
          <c:idx val="2"/>
          <c:order val="2"/>
          <c:tx>
            <c:strRef>
              <c:f>'Soybean Oil_Weekly'!$F$1</c:f>
              <c:strCache>
                <c:ptCount val="1"/>
                <c:pt idx="0">
                  <c:v>2010</c:v>
                </c:pt>
              </c:strCache>
            </c:strRef>
          </c:tx>
          <c:spPr>
            <a:ln w="22225">
              <a:solidFill>
                <a:srgbClr val="00B050"/>
              </a:solidFill>
            </a:ln>
          </c:spPr>
          <c:marker>
            <c:symbol val="none"/>
          </c:marker>
          <c:cat>
            <c:strRef>
              <c:f>'Soybean Oil_Weekly'!$B$2:$B$54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'Soybean Oil_Weekly'!$F$2:$F$54</c:f>
              <c:numCache>
                <c:formatCode>General</c:formatCode>
                <c:ptCount val="53"/>
                <c:pt idx="1">
                  <c:v>0.40360000000000001</c:v>
                </c:pt>
                <c:pt idx="2">
                  <c:v>0.38279999999999997</c:v>
                </c:pt>
                <c:pt idx="3">
                  <c:v>0.36859999999999998</c:v>
                </c:pt>
                <c:pt idx="4">
                  <c:v>0.36380000000000001</c:v>
                </c:pt>
                <c:pt idx="5">
                  <c:v>0.3695</c:v>
                </c:pt>
                <c:pt idx="6">
                  <c:v>0.38119999999999998</c:v>
                </c:pt>
                <c:pt idx="7">
                  <c:v>0.38729999999999998</c:v>
                </c:pt>
                <c:pt idx="8">
                  <c:v>0.38800000000000001</c:v>
                </c:pt>
                <c:pt idx="9">
                  <c:v>0.39739999999999998</c:v>
                </c:pt>
                <c:pt idx="10">
                  <c:v>0.39900000000000002</c:v>
                </c:pt>
                <c:pt idx="11">
                  <c:v>0.39300000000000002</c:v>
                </c:pt>
                <c:pt idx="12">
                  <c:v>0.39200000000000002</c:v>
                </c:pt>
                <c:pt idx="13">
                  <c:v>0.3881</c:v>
                </c:pt>
                <c:pt idx="14">
                  <c:v>0.39829999999999999</c:v>
                </c:pt>
                <c:pt idx="15">
                  <c:v>0.39810000000000001</c:v>
                </c:pt>
                <c:pt idx="16">
                  <c:v>0.39069999999999999</c:v>
                </c:pt>
                <c:pt idx="17">
                  <c:v>0.38869999999999999</c:v>
                </c:pt>
                <c:pt idx="18">
                  <c:v>0.38319999999999999</c:v>
                </c:pt>
                <c:pt idx="19">
                  <c:v>0.3785</c:v>
                </c:pt>
                <c:pt idx="20">
                  <c:v>0.37230000000000002</c:v>
                </c:pt>
                <c:pt idx="21">
                  <c:v>0.37669999999999998</c:v>
                </c:pt>
                <c:pt idx="22">
                  <c:v>0.3735</c:v>
                </c:pt>
                <c:pt idx="23">
                  <c:v>0.36709999999999998</c:v>
                </c:pt>
                <c:pt idx="24">
                  <c:v>0.37859999999999999</c:v>
                </c:pt>
                <c:pt idx="25">
                  <c:v>0.37580000000000002</c:v>
                </c:pt>
                <c:pt idx="26">
                  <c:v>0.36209999999999998</c:v>
                </c:pt>
                <c:pt idx="27">
                  <c:v>0.36720000000000003</c:v>
                </c:pt>
                <c:pt idx="28">
                  <c:v>0.37969999999999998</c:v>
                </c:pt>
                <c:pt idx="29">
                  <c:v>0.38519999999999999</c:v>
                </c:pt>
                <c:pt idx="30">
                  <c:v>0.3906</c:v>
                </c:pt>
                <c:pt idx="31">
                  <c:v>0.4108</c:v>
                </c:pt>
                <c:pt idx="32">
                  <c:v>0.4168</c:v>
                </c:pt>
                <c:pt idx="33">
                  <c:v>0.40660000000000002</c:v>
                </c:pt>
                <c:pt idx="34">
                  <c:v>0.39510000000000001</c:v>
                </c:pt>
                <c:pt idx="35">
                  <c:v>0.39789999999999998</c:v>
                </c:pt>
                <c:pt idx="36">
                  <c:v>0.41189999999999999</c:v>
                </c:pt>
                <c:pt idx="37">
                  <c:v>0.41510000000000002</c:v>
                </c:pt>
                <c:pt idx="38">
                  <c:v>0.43190000000000001</c:v>
                </c:pt>
                <c:pt idx="39">
                  <c:v>0.44280000000000003</c:v>
                </c:pt>
                <c:pt idx="40">
                  <c:v>0.44</c:v>
                </c:pt>
                <c:pt idx="41">
                  <c:v>0.47110000000000002</c:v>
                </c:pt>
                <c:pt idx="42">
                  <c:v>0.47949999999999998</c:v>
                </c:pt>
                <c:pt idx="43">
                  <c:v>0.49519999999999997</c:v>
                </c:pt>
                <c:pt idx="44">
                  <c:v>0.50549999999999995</c:v>
                </c:pt>
                <c:pt idx="45">
                  <c:v>0.53380000000000005</c:v>
                </c:pt>
                <c:pt idx="46">
                  <c:v>0.50249999999999995</c:v>
                </c:pt>
                <c:pt idx="47">
                  <c:v>0.49640000000000001</c:v>
                </c:pt>
                <c:pt idx="48">
                  <c:v>0.51670000000000005</c:v>
                </c:pt>
                <c:pt idx="49">
                  <c:v>0.53580000000000005</c:v>
                </c:pt>
                <c:pt idx="50">
                  <c:v>0.54520000000000002</c:v>
                </c:pt>
                <c:pt idx="51">
                  <c:v>0.55779999999999996</c:v>
                </c:pt>
                <c:pt idx="52">
                  <c:v>0.56740000000000002</c:v>
                </c:pt>
              </c:numCache>
            </c:numRef>
          </c:val>
          <c:smooth val="0"/>
        </c:ser>
        <c:ser>
          <c:idx val="5"/>
          <c:order val="3"/>
          <c:tx>
            <c:strRef>
              <c:f>'Soybean Oil_Weekly'!$I$1</c:f>
              <c:strCache>
                <c:ptCount val="1"/>
                <c:pt idx="0">
                  <c:v>4-Yr-Avg*</c:v>
                </c:pt>
              </c:strCache>
            </c:strRef>
          </c:tx>
          <c:spPr>
            <a:ln>
              <a:solidFill>
                <a:srgbClr val="7030A0"/>
              </a:solidFill>
            </a:ln>
          </c:spPr>
          <c:marker>
            <c:symbol val="none"/>
          </c:marker>
          <c:cat>
            <c:strRef>
              <c:f>'Soybean Oil_Weekly'!$B$2:$B$54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'Soybean Oil_Weekly'!$I$2:$I$54</c:f>
              <c:numCache>
                <c:formatCode>General</c:formatCode>
                <c:ptCount val="53"/>
                <c:pt idx="0">
                  <c:v>0.46150000000000002</c:v>
                </c:pt>
                <c:pt idx="1">
                  <c:v>0.46</c:v>
                </c:pt>
                <c:pt idx="2">
                  <c:v>0.45660000000000001</c:v>
                </c:pt>
                <c:pt idx="3">
                  <c:v>0.45329999999999998</c:v>
                </c:pt>
                <c:pt idx="4">
                  <c:v>0.44900000000000001</c:v>
                </c:pt>
                <c:pt idx="5">
                  <c:v>0.4587</c:v>
                </c:pt>
                <c:pt idx="6">
                  <c:v>0.46800000000000003</c:v>
                </c:pt>
                <c:pt idx="7">
                  <c:v>0.4748</c:v>
                </c:pt>
                <c:pt idx="8">
                  <c:v>0.47199999999999998</c:v>
                </c:pt>
                <c:pt idx="9">
                  <c:v>0.48420000000000002</c:v>
                </c:pt>
                <c:pt idx="10">
                  <c:v>0.47149999999999997</c:v>
                </c:pt>
                <c:pt idx="11">
                  <c:v>0.44890000000000002</c:v>
                </c:pt>
                <c:pt idx="12">
                  <c:v>0.46279999999999999</c:v>
                </c:pt>
                <c:pt idx="13">
                  <c:v>0.4652</c:v>
                </c:pt>
                <c:pt idx="14">
                  <c:v>0.48630000000000001</c:v>
                </c:pt>
                <c:pt idx="15">
                  <c:v>0.48849999999999999</c:v>
                </c:pt>
                <c:pt idx="16">
                  <c:v>0.47749999999999998</c:v>
                </c:pt>
                <c:pt idx="17">
                  <c:v>0.47370000000000001</c:v>
                </c:pt>
                <c:pt idx="18">
                  <c:v>0.48</c:v>
                </c:pt>
                <c:pt idx="19">
                  <c:v>0.48470000000000002</c:v>
                </c:pt>
                <c:pt idx="20">
                  <c:v>0.48549999999999999</c:v>
                </c:pt>
                <c:pt idx="21">
                  <c:v>0.48730000000000001</c:v>
                </c:pt>
                <c:pt idx="22">
                  <c:v>0.49690000000000001</c:v>
                </c:pt>
                <c:pt idx="23">
                  <c:v>0.49440000000000001</c:v>
                </c:pt>
                <c:pt idx="24">
                  <c:v>0.49070000000000003</c:v>
                </c:pt>
                <c:pt idx="25">
                  <c:v>0.4854</c:v>
                </c:pt>
                <c:pt idx="26">
                  <c:v>0.48159999999999997</c:v>
                </c:pt>
                <c:pt idx="27">
                  <c:v>0.4753</c:v>
                </c:pt>
                <c:pt idx="28">
                  <c:v>0.48020000000000002</c:v>
                </c:pt>
                <c:pt idx="29">
                  <c:v>0.47289999999999999</c:v>
                </c:pt>
                <c:pt idx="30">
                  <c:v>0.46829999999999999</c:v>
                </c:pt>
                <c:pt idx="31">
                  <c:v>0.46610000000000001</c:v>
                </c:pt>
                <c:pt idx="32">
                  <c:v>0.45900000000000002</c:v>
                </c:pt>
                <c:pt idx="33">
                  <c:v>0.46360000000000001</c:v>
                </c:pt>
                <c:pt idx="34">
                  <c:v>0.46429999999999999</c:v>
                </c:pt>
                <c:pt idx="35">
                  <c:v>0.45300000000000001</c:v>
                </c:pt>
                <c:pt idx="36">
                  <c:v>0.45300000000000001</c:v>
                </c:pt>
                <c:pt idx="37">
                  <c:v>0.44390000000000002</c:v>
                </c:pt>
                <c:pt idx="38">
                  <c:v>0.44929999999999998</c:v>
                </c:pt>
                <c:pt idx="39">
                  <c:v>0.43280000000000002</c:v>
                </c:pt>
                <c:pt idx="40">
                  <c:v>0.41249999999999998</c:v>
                </c:pt>
                <c:pt idx="41">
                  <c:v>0.43009999999999998</c:v>
                </c:pt>
                <c:pt idx="42">
                  <c:v>0.43020000000000003</c:v>
                </c:pt>
                <c:pt idx="43">
                  <c:v>0.42880000000000001</c:v>
                </c:pt>
                <c:pt idx="44">
                  <c:v>0.434</c:v>
                </c:pt>
                <c:pt idx="45">
                  <c:v>0.44009999999999999</c:v>
                </c:pt>
                <c:pt idx="46">
                  <c:v>0.43309999999999998</c:v>
                </c:pt>
                <c:pt idx="47">
                  <c:v>0.42909999999999998</c:v>
                </c:pt>
                <c:pt idx="48">
                  <c:v>0.42730000000000001</c:v>
                </c:pt>
                <c:pt idx="49">
                  <c:v>0.43380000000000002</c:v>
                </c:pt>
                <c:pt idx="50">
                  <c:v>0.43430000000000002</c:v>
                </c:pt>
                <c:pt idx="51">
                  <c:v>0.44919999999999999</c:v>
                </c:pt>
                <c:pt idx="52">
                  <c:v>0.4602</c:v>
                </c:pt>
              </c:numCache>
            </c:numRef>
          </c:val>
          <c:smooth val="0"/>
        </c:ser>
        <c:dLbls>
          <c:showLegendKey val="0"/>
          <c:showVal val="0"/>
          <c:showCatName val="0"/>
          <c:showSerName val="0"/>
          <c:showPercent val="0"/>
          <c:showBubbleSize val="0"/>
        </c:dLbls>
        <c:marker val="1"/>
        <c:smooth val="0"/>
        <c:axId val="188098816"/>
        <c:axId val="188116992"/>
      </c:lineChart>
      <c:catAx>
        <c:axId val="188098816"/>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88116992"/>
        <c:crosses val="autoZero"/>
        <c:auto val="1"/>
        <c:lblAlgn val="ctr"/>
        <c:lblOffset val="100"/>
        <c:tickLblSkip val="1"/>
        <c:tickMarkSkip val="1"/>
        <c:noMultiLvlLbl val="0"/>
      </c:catAx>
      <c:valAx>
        <c:axId val="188116992"/>
        <c:scaling>
          <c:orientation val="minMax"/>
          <c:max val="0.70000000000000062"/>
          <c:min val="0.25"/>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88098816"/>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88" l="0.70000000000000062" r="0.70000000000000062" t="0.75000000000001188"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rPr>
              <a:t>Rough Rice - CBOT Weekly Average Price - Dollars /  CWT</a:t>
            </a:r>
            <a:r>
              <a:rPr lang="en-US" sz="1000" b="0" i="0" u="none" strike="noStrike" baseline="0">
                <a:solidFill>
                  <a:srgbClr val="000000"/>
                </a:solidFill>
                <a:latin typeface="Calibri"/>
              </a:rPr>
              <a:t> </a:t>
            </a:r>
          </a:p>
        </c:rich>
      </c:tx>
      <c:layout/>
      <c:overlay val="0"/>
    </c:title>
    <c:autoTitleDeleted val="0"/>
    <c:plotArea>
      <c:layout/>
      <c:lineChart>
        <c:grouping val="standard"/>
        <c:varyColors val="0"/>
        <c:ser>
          <c:idx val="2"/>
          <c:order val="0"/>
          <c:tx>
            <c:v>2012</c:v>
          </c:tx>
          <c:spPr>
            <a:ln>
              <a:solidFill>
                <a:srgbClr val="0070C0"/>
              </a:solidFill>
            </a:ln>
          </c:spPr>
          <c:marker>
            <c:symbol val="none"/>
          </c:marker>
          <c:cat>
            <c:strRef>
              <c:f>'Rough Rice'!$B$3:$B$54</c:f>
              <c:strCache>
                <c:ptCount val="49"/>
                <c:pt idx="0">
                  <c:v>January</c:v>
                </c:pt>
                <c:pt idx="5">
                  <c:v>February</c:v>
                </c:pt>
                <c:pt idx="9">
                  <c:v>March</c:v>
                </c:pt>
                <c:pt idx="13">
                  <c:v>April</c:v>
                </c:pt>
                <c:pt idx="18">
                  <c:v>May</c:v>
                </c:pt>
                <c:pt idx="22">
                  <c:v>June</c:v>
                </c:pt>
                <c:pt idx="26">
                  <c:v>July</c:v>
                </c:pt>
                <c:pt idx="31">
                  <c:v>August</c:v>
                </c:pt>
                <c:pt idx="35">
                  <c:v>September</c:v>
                </c:pt>
                <c:pt idx="39">
                  <c:v>October</c:v>
                </c:pt>
                <c:pt idx="44">
                  <c:v>November</c:v>
                </c:pt>
                <c:pt idx="48">
                  <c:v>December</c:v>
                </c:pt>
              </c:strCache>
            </c:strRef>
          </c:cat>
          <c:val>
            <c:numRef>
              <c:f>'Rough Rice'!$D$2:$D$54</c:f>
              <c:numCache>
                <c:formatCode>0.00</c:formatCode>
                <c:ptCount val="53"/>
                <c:pt idx="0" formatCode="#,##0.00">
                  <c:v>14.605</c:v>
                </c:pt>
                <c:pt idx="1">
                  <c:v>14.46</c:v>
                </c:pt>
                <c:pt idx="2">
                  <c:v>14.44</c:v>
                </c:pt>
                <c:pt idx="3">
                  <c:v>14.535</c:v>
                </c:pt>
                <c:pt idx="4">
                  <c:v>14.635</c:v>
                </c:pt>
                <c:pt idx="5">
                  <c:v>13.879</c:v>
                </c:pt>
                <c:pt idx="6">
                  <c:v>13.715</c:v>
                </c:pt>
                <c:pt idx="7">
                  <c:v>14.135</c:v>
                </c:pt>
                <c:pt idx="8">
                  <c:v>14.205</c:v>
                </c:pt>
                <c:pt idx="9">
                  <c:v>14.265000000000001</c:v>
                </c:pt>
                <c:pt idx="10">
                  <c:v>13.93</c:v>
                </c:pt>
                <c:pt idx="11">
                  <c:v>14.535</c:v>
                </c:pt>
                <c:pt idx="12">
                  <c:v>14.6</c:v>
                </c:pt>
                <c:pt idx="13">
                  <c:v>14.765000000000001</c:v>
                </c:pt>
                <c:pt idx="14">
                  <c:v>15.045</c:v>
                </c:pt>
                <c:pt idx="15">
                  <c:v>15.31</c:v>
                </c:pt>
                <c:pt idx="16">
                  <c:v>15.505000000000001</c:v>
                </c:pt>
                <c:pt idx="17">
                  <c:v>14.984999999999999</c:v>
                </c:pt>
                <c:pt idx="18">
                  <c:v>14.955</c:v>
                </c:pt>
                <c:pt idx="19">
                  <c:v>15.484999999999999</c:v>
                </c:pt>
                <c:pt idx="20">
                  <c:v>15.175000000000001</c:v>
                </c:pt>
                <c:pt idx="21">
                  <c:v>14.505000000000001</c:v>
                </c:pt>
                <c:pt idx="22">
                  <c:v>14.04</c:v>
                </c:pt>
                <c:pt idx="23">
                  <c:v>14.05</c:v>
                </c:pt>
                <c:pt idx="24">
                  <c:v>13.92</c:v>
                </c:pt>
                <c:pt idx="25">
                  <c:v>14.47</c:v>
                </c:pt>
                <c:pt idx="26">
                  <c:v>14.19</c:v>
                </c:pt>
                <c:pt idx="27">
                  <c:v>14.765000000000001</c:v>
                </c:pt>
                <c:pt idx="28">
                  <c:v>15.285</c:v>
                </c:pt>
                <c:pt idx="29">
                  <c:v>15.535</c:v>
                </c:pt>
                <c:pt idx="30">
                  <c:v>15.6</c:v>
                </c:pt>
                <c:pt idx="31">
                  <c:v>15.975</c:v>
                </c:pt>
                <c:pt idx="32">
                  <c:v>15.945</c:v>
                </c:pt>
                <c:pt idx="33">
                  <c:v>15.42</c:v>
                </c:pt>
                <c:pt idx="34">
                  <c:v>15.41</c:v>
                </c:pt>
                <c:pt idx="35">
                  <c:v>15.01</c:v>
                </c:pt>
                <c:pt idx="36">
                  <c:v>14.715</c:v>
                </c:pt>
                <c:pt idx="37">
                  <c:v>15.275</c:v>
                </c:pt>
                <c:pt idx="38">
                  <c:v>15.24</c:v>
                </c:pt>
                <c:pt idx="39">
                  <c:v>15.475</c:v>
                </c:pt>
                <c:pt idx="40">
                  <c:v>15.105</c:v>
                </c:pt>
                <c:pt idx="41">
                  <c:v>15.025</c:v>
                </c:pt>
              </c:numCache>
            </c:numRef>
          </c:val>
          <c:smooth val="0"/>
        </c:ser>
        <c:ser>
          <c:idx val="0"/>
          <c:order val="1"/>
          <c:tx>
            <c:v>2011</c:v>
          </c:tx>
          <c:spPr>
            <a:ln>
              <a:solidFill>
                <a:srgbClr val="C00000"/>
              </a:solidFill>
            </a:ln>
          </c:spPr>
          <c:marker>
            <c:symbol val="none"/>
          </c:marker>
          <c:cat>
            <c:strRef>
              <c:f>'Rough Rice'!$B$3:$B$54</c:f>
              <c:strCache>
                <c:ptCount val="49"/>
                <c:pt idx="0">
                  <c:v>January</c:v>
                </c:pt>
                <c:pt idx="5">
                  <c:v>February</c:v>
                </c:pt>
                <c:pt idx="9">
                  <c:v>March</c:v>
                </c:pt>
                <c:pt idx="13">
                  <c:v>April</c:v>
                </c:pt>
                <c:pt idx="18">
                  <c:v>May</c:v>
                </c:pt>
                <c:pt idx="22">
                  <c:v>June</c:v>
                </c:pt>
                <c:pt idx="26">
                  <c:v>July</c:v>
                </c:pt>
                <c:pt idx="31">
                  <c:v>August</c:v>
                </c:pt>
                <c:pt idx="35">
                  <c:v>September</c:v>
                </c:pt>
                <c:pt idx="39">
                  <c:v>October</c:v>
                </c:pt>
                <c:pt idx="44">
                  <c:v>November</c:v>
                </c:pt>
                <c:pt idx="48">
                  <c:v>December</c:v>
                </c:pt>
              </c:strCache>
            </c:strRef>
          </c:cat>
          <c:val>
            <c:numRef>
              <c:f>'Rough Rice'!$E$2:$E$54</c:f>
              <c:numCache>
                <c:formatCode>0.00</c:formatCode>
                <c:ptCount val="53"/>
                <c:pt idx="1">
                  <c:v>13.784000000000001</c:v>
                </c:pt>
                <c:pt idx="2">
                  <c:v>13.555999999999999</c:v>
                </c:pt>
                <c:pt idx="3">
                  <c:v>15.43</c:v>
                </c:pt>
                <c:pt idx="4">
                  <c:v>15.034000000000001</c:v>
                </c:pt>
                <c:pt idx="5">
                  <c:v>15.896000000000001</c:v>
                </c:pt>
                <c:pt idx="6">
                  <c:v>15.956</c:v>
                </c:pt>
                <c:pt idx="7">
                  <c:v>15.093999999999999</c:v>
                </c:pt>
                <c:pt idx="8">
                  <c:v>13.795</c:v>
                </c:pt>
                <c:pt idx="9">
                  <c:v>13.826000000000001</c:v>
                </c:pt>
                <c:pt idx="10">
                  <c:v>13.194000000000001</c:v>
                </c:pt>
                <c:pt idx="11">
                  <c:v>13.178000000000001</c:v>
                </c:pt>
                <c:pt idx="12">
                  <c:v>14.04</c:v>
                </c:pt>
                <c:pt idx="13">
                  <c:v>13.866</c:v>
                </c:pt>
                <c:pt idx="14">
                  <c:v>13.88</c:v>
                </c:pt>
                <c:pt idx="15">
                  <c:v>13.6</c:v>
                </c:pt>
                <c:pt idx="16">
                  <c:v>13.959</c:v>
                </c:pt>
                <c:pt idx="17">
                  <c:v>14.387</c:v>
                </c:pt>
                <c:pt idx="18">
                  <c:v>14.66</c:v>
                </c:pt>
                <c:pt idx="19">
                  <c:v>14.044</c:v>
                </c:pt>
                <c:pt idx="20">
                  <c:v>14.7</c:v>
                </c:pt>
                <c:pt idx="21">
                  <c:v>15.141</c:v>
                </c:pt>
                <c:pt idx="22">
                  <c:v>14.666</c:v>
                </c:pt>
                <c:pt idx="23">
                  <c:v>14.824999999999999</c:v>
                </c:pt>
                <c:pt idx="24">
                  <c:v>14.224</c:v>
                </c:pt>
                <c:pt idx="25">
                  <c:v>13.676</c:v>
                </c:pt>
                <c:pt idx="26">
                  <c:v>13.515000000000001</c:v>
                </c:pt>
                <c:pt idx="27">
                  <c:v>14.917999999999999</c:v>
                </c:pt>
                <c:pt idx="28">
                  <c:v>16.501000000000001</c:v>
                </c:pt>
                <c:pt idx="29">
                  <c:v>16.748000000000001</c:v>
                </c:pt>
                <c:pt idx="30">
                  <c:v>16.733000000000001</c:v>
                </c:pt>
                <c:pt idx="31">
                  <c:v>16.300999999999998</c:v>
                </c:pt>
                <c:pt idx="32">
                  <c:v>16.809999999999999</c:v>
                </c:pt>
                <c:pt idx="33">
                  <c:v>16.745000000000001</c:v>
                </c:pt>
                <c:pt idx="34">
                  <c:v>16.989999999999998</c:v>
                </c:pt>
                <c:pt idx="35">
                  <c:v>17.96</c:v>
                </c:pt>
                <c:pt idx="36">
                  <c:v>18.059999999999999</c:v>
                </c:pt>
                <c:pt idx="37">
                  <c:v>17.89</c:v>
                </c:pt>
                <c:pt idx="38">
                  <c:v>16.484999999999999</c:v>
                </c:pt>
                <c:pt idx="39">
                  <c:v>15.95</c:v>
                </c:pt>
                <c:pt idx="40">
                  <c:v>15.625</c:v>
                </c:pt>
                <c:pt idx="41">
                  <c:v>16.625</c:v>
                </c:pt>
                <c:pt idx="42">
                  <c:v>16.405000000000001</c:v>
                </c:pt>
                <c:pt idx="43">
                  <c:v>16.739999999999998</c:v>
                </c:pt>
                <c:pt idx="44">
                  <c:v>15.895</c:v>
                </c:pt>
                <c:pt idx="45">
                  <c:v>15.005000000000001</c:v>
                </c:pt>
                <c:pt idx="46">
                  <c:v>14.68</c:v>
                </c:pt>
                <c:pt idx="47">
                  <c:v>14.234999999999999</c:v>
                </c:pt>
                <c:pt idx="48">
                  <c:v>14.455</c:v>
                </c:pt>
                <c:pt idx="49">
                  <c:v>14.01</c:v>
                </c:pt>
                <c:pt idx="50">
                  <c:v>13.685</c:v>
                </c:pt>
                <c:pt idx="51">
                  <c:v>13.904999999999999</c:v>
                </c:pt>
                <c:pt idx="52">
                  <c:v>14.605</c:v>
                </c:pt>
              </c:numCache>
            </c:numRef>
          </c:val>
          <c:smooth val="0"/>
        </c:ser>
        <c:ser>
          <c:idx val="3"/>
          <c:order val="2"/>
          <c:tx>
            <c:strRef>
              <c:f>'Rough Rice'!$I$1</c:f>
              <c:strCache>
                <c:ptCount val="1"/>
                <c:pt idx="0">
                  <c:v>Average</c:v>
                </c:pt>
              </c:strCache>
            </c:strRef>
          </c:tx>
          <c:marker>
            <c:symbol val="none"/>
          </c:marker>
          <c:cat>
            <c:strRef>
              <c:f>'Rough Rice'!$B$3:$B$54</c:f>
              <c:strCache>
                <c:ptCount val="49"/>
                <c:pt idx="0">
                  <c:v>January</c:v>
                </c:pt>
                <c:pt idx="5">
                  <c:v>February</c:v>
                </c:pt>
                <c:pt idx="9">
                  <c:v>March</c:v>
                </c:pt>
                <c:pt idx="13">
                  <c:v>April</c:v>
                </c:pt>
                <c:pt idx="18">
                  <c:v>May</c:v>
                </c:pt>
                <c:pt idx="22">
                  <c:v>June</c:v>
                </c:pt>
                <c:pt idx="26">
                  <c:v>July</c:v>
                </c:pt>
                <c:pt idx="31">
                  <c:v>August</c:v>
                </c:pt>
                <c:pt idx="35">
                  <c:v>September</c:v>
                </c:pt>
                <c:pt idx="39">
                  <c:v>October</c:v>
                </c:pt>
                <c:pt idx="44">
                  <c:v>November</c:v>
                </c:pt>
                <c:pt idx="48">
                  <c:v>December</c:v>
                </c:pt>
              </c:strCache>
            </c:strRef>
          </c:cat>
          <c:val>
            <c:numRef>
              <c:f>'Rough Rice'!$E$2:$E$54</c:f>
              <c:numCache>
                <c:formatCode>0.00</c:formatCode>
                <c:ptCount val="53"/>
                <c:pt idx="1">
                  <c:v>13.784000000000001</c:v>
                </c:pt>
                <c:pt idx="2">
                  <c:v>13.555999999999999</c:v>
                </c:pt>
                <c:pt idx="3">
                  <c:v>15.43</c:v>
                </c:pt>
                <c:pt idx="4">
                  <c:v>15.034000000000001</c:v>
                </c:pt>
                <c:pt idx="5">
                  <c:v>15.896000000000001</c:v>
                </c:pt>
                <c:pt idx="6">
                  <c:v>15.956</c:v>
                </c:pt>
                <c:pt idx="7">
                  <c:v>15.093999999999999</c:v>
                </c:pt>
                <c:pt idx="8">
                  <c:v>13.795</c:v>
                </c:pt>
                <c:pt idx="9">
                  <c:v>13.826000000000001</c:v>
                </c:pt>
                <c:pt idx="10">
                  <c:v>13.194000000000001</c:v>
                </c:pt>
                <c:pt idx="11">
                  <c:v>13.178000000000001</c:v>
                </c:pt>
                <c:pt idx="12">
                  <c:v>14.04</c:v>
                </c:pt>
                <c:pt idx="13">
                  <c:v>13.866</c:v>
                </c:pt>
                <c:pt idx="14">
                  <c:v>13.88</c:v>
                </c:pt>
                <c:pt idx="15">
                  <c:v>13.6</c:v>
                </c:pt>
                <c:pt idx="16">
                  <c:v>13.959</c:v>
                </c:pt>
                <c:pt idx="17">
                  <c:v>14.387</c:v>
                </c:pt>
                <c:pt idx="18">
                  <c:v>14.66</c:v>
                </c:pt>
                <c:pt idx="19">
                  <c:v>14.044</c:v>
                </c:pt>
                <c:pt idx="20">
                  <c:v>14.7</c:v>
                </c:pt>
                <c:pt idx="21">
                  <c:v>15.141</c:v>
                </c:pt>
                <c:pt idx="22">
                  <c:v>14.666</c:v>
                </c:pt>
                <c:pt idx="23">
                  <c:v>14.824999999999999</c:v>
                </c:pt>
                <c:pt idx="24">
                  <c:v>14.224</c:v>
                </c:pt>
                <c:pt idx="25">
                  <c:v>13.676</c:v>
                </c:pt>
                <c:pt idx="26">
                  <c:v>13.515000000000001</c:v>
                </c:pt>
                <c:pt idx="27">
                  <c:v>14.917999999999999</c:v>
                </c:pt>
                <c:pt idx="28">
                  <c:v>16.501000000000001</c:v>
                </c:pt>
                <c:pt idx="29">
                  <c:v>16.748000000000001</c:v>
                </c:pt>
                <c:pt idx="30">
                  <c:v>16.733000000000001</c:v>
                </c:pt>
                <c:pt idx="31">
                  <c:v>16.300999999999998</c:v>
                </c:pt>
                <c:pt idx="32">
                  <c:v>16.809999999999999</c:v>
                </c:pt>
                <c:pt idx="33">
                  <c:v>16.745000000000001</c:v>
                </c:pt>
                <c:pt idx="34">
                  <c:v>16.989999999999998</c:v>
                </c:pt>
                <c:pt idx="35">
                  <c:v>17.96</c:v>
                </c:pt>
                <c:pt idx="36">
                  <c:v>18.059999999999999</c:v>
                </c:pt>
                <c:pt idx="37">
                  <c:v>17.89</c:v>
                </c:pt>
                <c:pt idx="38">
                  <c:v>16.484999999999999</c:v>
                </c:pt>
                <c:pt idx="39">
                  <c:v>15.95</c:v>
                </c:pt>
                <c:pt idx="40">
                  <c:v>15.625</c:v>
                </c:pt>
                <c:pt idx="41">
                  <c:v>16.625</c:v>
                </c:pt>
                <c:pt idx="42">
                  <c:v>16.405000000000001</c:v>
                </c:pt>
                <c:pt idx="43">
                  <c:v>16.739999999999998</c:v>
                </c:pt>
                <c:pt idx="44">
                  <c:v>15.895</c:v>
                </c:pt>
                <c:pt idx="45">
                  <c:v>15.005000000000001</c:v>
                </c:pt>
                <c:pt idx="46">
                  <c:v>14.68</c:v>
                </c:pt>
                <c:pt idx="47">
                  <c:v>14.234999999999999</c:v>
                </c:pt>
                <c:pt idx="48">
                  <c:v>14.455</c:v>
                </c:pt>
                <c:pt idx="49">
                  <c:v>14.01</c:v>
                </c:pt>
                <c:pt idx="50">
                  <c:v>13.685</c:v>
                </c:pt>
                <c:pt idx="51">
                  <c:v>13.904999999999999</c:v>
                </c:pt>
                <c:pt idx="52">
                  <c:v>14.605</c:v>
                </c:pt>
              </c:numCache>
            </c:numRef>
          </c:val>
          <c:smooth val="0"/>
        </c:ser>
        <c:ser>
          <c:idx val="1"/>
          <c:order val="3"/>
          <c:tx>
            <c:v>20120</c:v>
          </c:tx>
          <c:marker>
            <c:symbol val="none"/>
          </c:marker>
          <c:cat>
            <c:strRef>
              <c:f>'Rough Rice'!$B$3:$B$54</c:f>
              <c:strCache>
                <c:ptCount val="49"/>
                <c:pt idx="0">
                  <c:v>January</c:v>
                </c:pt>
                <c:pt idx="5">
                  <c:v>February</c:v>
                </c:pt>
                <c:pt idx="9">
                  <c:v>March</c:v>
                </c:pt>
                <c:pt idx="13">
                  <c:v>April</c:v>
                </c:pt>
                <c:pt idx="18">
                  <c:v>May</c:v>
                </c:pt>
                <c:pt idx="22">
                  <c:v>June</c:v>
                </c:pt>
                <c:pt idx="26">
                  <c:v>July</c:v>
                </c:pt>
                <c:pt idx="31">
                  <c:v>August</c:v>
                </c:pt>
                <c:pt idx="35">
                  <c:v>September</c:v>
                </c:pt>
                <c:pt idx="39">
                  <c:v>October</c:v>
                </c:pt>
                <c:pt idx="44">
                  <c:v>November</c:v>
                </c:pt>
                <c:pt idx="48">
                  <c:v>December</c:v>
                </c:pt>
              </c:strCache>
            </c:strRef>
          </c:cat>
          <c:val>
            <c:numRef>
              <c:f>'Rough Rice'!$F$2:$F$54</c:f>
              <c:numCache>
                <c:formatCode>0.00</c:formatCode>
                <c:ptCount val="53"/>
                <c:pt idx="1">
                  <c:v>14.754</c:v>
                </c:pt>
                <c:pt idx="2">
                  <c:v>14.022500000000001</c:v>
                </c:pt>
                <c:pt idx="3">
                  <c:v>13.865</c:v>
                </c:pt>
                <c:pt idx="4">
                  <c:v>14.064</c:v>
                </c:pt>
                <c:pt idx="5">
                  <c:v>14.246</c:v>
                </c:pt>
                <c:pt idx="6">
                  <c:v>14.34</c:v>
                </c:pt>
                <c:pt idx="7">
                  <c:v>13.772500000000001</c:v>
                </c:pt>
                <c:pt idx="8">
                  <c:v>13.47</c:v>
                </c:pt>
                <c:pt idx="9">
                  <c:v>13.178000000000001</c:v>
                </c:pt>
                <c:pt idx="10">
                  <c:v>12.448</c:v>
                </c:pt>
                <c:pt idx="11">
                  <c:v>12.603999999999999</c:v>
                </c:pt>
                <c:pt idx="12">
                  <c:v>12.63</c:v>
                </c:pt>
                <c:pt idx="13">
                  <c:v>12.3825</c:v>
                </c:pt>
                <c:pt idx="14">
                  <c:v>12.956</c:v>
                </c:pt>
                <c:pt idx="15">
                  <c:v>12.962</c:v>
                </c:pt>
                <c:pt idx="16">
                  <c:v>12.465999999999999</c:v>
                </c:pt>
                <c:pt idx="17">
                  <c:v>12.273999999999999</c:v>
                </c:pt>
                <c:pt idx="18">
                  <c:v>11.884</c:v>
                </c:pt>
                <c:pt idx="19">
                  <c:v>13.536</c:v>
                </c:pt>
                <c:pt idx="20">
                  <c:v>11.87</c:v>
                </c:pt>
                <c:pt idx="21">
                  <c:v>11.744</c:v>
                </c:pt>
                <c:pt idx="22">
                  <c:v>11.11</c:v>
                </c:pt>
                <c:pt idx="23">
                  <c:v>10.853999999999999</c:v>
                </c:pt>
                <c:pt idx="24">
                  <c:v>11.05</c:v>
                </c:pt>
                <c:pt idx="25">
                  <c:v>10.47</c:v>
                </c:pt>
                <c:pt idx="26">
                  <c:v>9.6679999999999993</c:v>
                </c:pt>
                <c:pt idx="27">
                  <c:v>9.8000000000000007</c:v>
                </c:pt>
                <c:pt idx="28">
                  <c:v>9.83</c:v>
                </c:pt>
                <c:pt idx="29">
                  <c:v>10.050000000000001</c:v>
                </c:pt>
                <c:pt idx="30">
                  <c:v>10.202</c:v>
                </c:pt>
                <c:pt idx="31">
                  <c:v>10.804</c:v>
                </c:pt>
                <c:pt idx="32">
                  <c:v>10.63</c:v>
                </c:pt>
                <c:pt idx="33">
                  <c:v>10.84</c:v>
                </c:pt>
                <c:pt idx="34">
                  <c:v>11.282</c:v>
                </c:pt>
                <c:pt idx="35">
                  <c:v>11.222</c:v>
                </c:pt>
                <c:pt idx="36">
                  <c:v>11.6275</c:v>
                </c:pt>
                <c:pt idx="37">
                  <c:v>12</c:v>
                </c:pt>
                <c:pt idx="38">
                  <c:v>12.208</c:v>
                </c:pt>
                <c:pt idx="39">
                  <c:v>12.944000000000001</c:v>
                </c:pt>
                <c:pt idx="40">
                  <c:v>12.69</c:v>
                </c:pt>
                <c:pt idx="41">
                  <c:v>13.39</c:v>
                </c:pt>
                <c:pt idx="42">
                  <c:v>13.96</c:v>
                </c:pt>
                <c:pt idx="43">
                  <c:v>14.698</c:v>
                </c:pt>
                <c:pt idx="44">
                  <c:v>14.29</c:v>
                </c:pt>
                <c:pt idx="45">
                  <c:v>14.502000000000001</c:v>
                </c:pt>
                <c:pt idx="46">
                  <c:v>13.64</c:v>
                </c:pt>
                <c:pt idx="47">
                  <c:v>14.156000000000001</c:v>
                </c:pt>
                <c:pt idx="48">
                  <c:v>14.093999999999999</c:v>
                </c:pt>
                <c:pt idx="49">
                  <c:v>13.93</c:v>
                </c:pt>
                <c:pt idx="50">
                  <c:v>13.93</c:v>
                </c:pt>
                <c:pt idx="51">
                  <c:v>13.55</c:v>
                </c:pt>
                <c:pt idx="52">
                  <c:v>13.51</c:v>
                </c:pt>
              </c:numCache>
            </c:numRef>
          </c:val>
          <c:smooth val="0"/>
        </c:ser>
        <c:dLbls>
          <c:showLegendKey val="0"/>
          <c:showVal val="0"/>
          <c:showCatName val="0"/>
          <c:showSerName val="0"/>
          <c:showPercent val="0"/>
          <c:showBubbleSize val="0"/>
        </c:dLbls>
        <c:marker val="1"/>
        <c:smooth val="0"/>
        <c:axId val="187788288"/>
        <c:axId val="187798272"/>
      </c:lineChart>
      <c:catAx>
        <c:axId val="187788288"/>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87798272"/>
        <c:crosses val="autoZero"/>
        <c:auto val="1"/>
        <c:lblAlgn val="ctr"/>
        <c:lblOffset val="100"/>
        <c:tickLblSkip val="1"/>
        <c:tickMarkSkip val="1"/>
        <c:noMultiLvlLbl val="0"/>
      </c:catAx>
      <c:valAx>
        <c:axId val="187798272"/>
        <c:scaling>
          <c:orientation val="minMax"/>
          <c:max val="20"/>
          <c:min val="9"/>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87788288"/>
        <c:crosses val="autoZero"/>
        <c:crossBetween val="between"/>
      </c:valAx>
    </c:plotArea>
    <c:legend>
      <c:legendPos val="b"/>
      <c:layout/>
      <c:overlay val="0"/>
      <c:txPr>
        <a:bodyPr/>
        <a:lstStyle/>
        <a:p>
          <a:pPr>
            <a:defRPr sz="6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232" l="0.70000000000000062" r="0.70000000000000062" t="0.7500000000000123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Wheat - CBOT Average Weekly</a:t>
            </a:r>
          </a:p>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Price - Dollars / Bushel</a:t>
            </a:r>
          </a:p>
        </c:rich>
      </c:tx>
      <c:layout/>
      <c:overlay val="0"/>
    </c:title>
    <c:autoTitleDeleted val="0"/>
    <c:plotArea>
      <c:layout/>
      <c:lineChart>
        <c:grouping val="standard"/>
        <c:varyColors val="0"/>
        <c:ser>
          <c:idx val="0"/>
          <c:order val="0"/>
          <c:tx>
            <c:strRef>
              <c:f>Wheat!$D$1</c:f>
              <c:strCache>
                <c:ptCount val="1"/>
                <c:pt idx="0">
                  <c:v>2012</c:v>
                </c:pt>
              </c:strCache>
            </c:strRef>
          </c:tx>
          <c:spPr>
            <a:ln w="22225">
              <a:solidFill>
                <a:srgbClr val="0070C0"/>
              </a:solidFill>
            </a:ln>
          </c:spPr>
          <c:marker>
            <c:symbol val="none"/>
          </c:marker>
          <c:cat>
            <c:strRef>
              <c:f>Wheat!$B$2:$B$54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Wheat!$D$2:$D$54</c:f>
              <c:numCache>
                <c:formatCode>General</c:formatCode>
                <c:ptCount val="53"/>
                <c:pt idx="0" formatCode="#,##0.00">
                  <c:v>648.5</c:v>
                </c:pt>
                <c:pt idx="1">
                  <c:v>640.19000000000005</c:v>
                </c:pt>
                <c:pt idx="2">
                  <c:v>625.25</c:v>
                </c:pt>
                <c:pt idx="3">
                  <c:v>603.5</c:v>
                </c:pt>
                <c:pt idx="4">
                  <c:v>639.04999999999995</c:v>
                </c:pt>
                <c:pt idx="5">
                  <c:v>660.5</c:v>
                </c:pt>
                <c:pt idx="6">
                  <c:v>653.5</c:v>
                </c:pt>
                <c:pt idx="7">
                  <c:v>635</c:v>
                </c:pt>
                <c:pt idx="8">
                  <c:v>640.05999999999995</c:v>
                </c:pt>
                <c:pt idx="9">
                  <c:v>660.45</c:v>
                </c:pt>
                <c:pt idx="10">
                  <c:v>644.79999999999995</c:v>
                </c:pt>
                <c:pt idx="11">
                  <c:v>656.95</c:v>
                </c:pt>
                <c:pt idx="12">
                  <c:v>646.29999999999995</c:v>
                </c:pt>
                <c:pt idx="13">
                  <c:v>640.65</c:v>
                </c:pt>
                <c:pt idx="14">
                  <c:v>646.25</c:v>
                </c:pt>
                <c:pt idx="15">
                  <c:v>631.9</c:v>
                </c:pt>
                <c:pt idx="16">
                  <c:v>616.6</c:v>
                </c:pt>
                <c:pt idx="17">
                  <c:v>626.85</c:v>
                </c:pt>
                <c:pt idx="18">
                  <c:v>620.1</c:v>
                </c:pt>
                <c:pt idx="19">
                  <c:v>598.79999999999995</c:v>
                </c:pt>
                <c:pt idx="20">
                  <c:v>639.70000000000005</c:v>
                </c:pt>
                <c:pt idx="21">
                  <c:v>679.6</c:v>
                </c:pt>
                <c:pt idx="22">
                  <c:v>641.63</c:v>
                </c:pt>
                <c:pt idx="23">
                  <c:v>627.45000000000005</c:v>
                </c:pt>
                <c:pt idx="24">
                  <c:v>619.1</c:v>
                </c:pt>
                <c:pt idx="25">
                  <c:v>655.75</c:v>
                </c:pt>
                <c:pt idx="26">
                  <c:v>729.85</c:v>
                </c:pt>
                <c:pt idx="27">
                  <c:v>787.63</c:v>
                </c:pt>
                <c:pt idx="28">
                  <c:v>820.75</c:v>
                </c:pt>
                <c:pt idx="29">
                  <c:v>910.2</c:v>
                </c:pt>
                <c:pt idx="30">
                  <c:v>815.32</c:v>
                </c:pt>
                <c:pt idx="31">
                  <c:v>887.7</c:v>
                </c:pt>
                <c:pt idx="32">
                  <c:v>895.95</c:v>
                </c:pt>
                <c:pt idx="33">
                  <c:v>855.9</c:v>
                </c:pt>
                <c:pt idx="34">
                  <c:v>883.7</c:v>
                </c:pt>
                <c:pt idx="35">
                  <c:v>871.15</c:v>
                </c:pt>
                <c:pt idx="36">
                  <c:v>867.13</c:v>
                </c:pt>
                <c:pt idx="37">
                  <c:v>879.75</c:v>
                </c:pt>
                <c:pt idx="38">
                  <c:v>879.95</c:v>
                </c:pt>
                <c:pt idx="39">
                  <c:v>881.15</c:v>
                </c:pt>
                <c:pt idx="40">
                  <c:v>871.1</c:v>
                </c:pt>
                <c:pt idx="41">
                  <c:v>867.55</c:v>
                </c:pt>
              </c:numCache>
            </c:numRef>
          </c:val>
          <c:smooth val="0"/>
        </c:ser>
        <c:ser>
          <c:idx val="1"/>
          <c:order val="1"/>
          <c:tx>
            <c:strRef>
              <c:f>Wheat!$E$1</c:f>
              <c:strCache>
                <c:ptCount val="1"/>
                <c:pt idx="0">
                  <c:v>2011</c:v>
                </c:pt>
              </c:strCache>
            </c:strRef>
          </c:tx>
          <c:spPr>
            <a:ln w="22225"/>
          </c:spPr>
          <c:marker>
            <c:symbol val="none"/>
          </c:marker>
          <c:cat>
            <c:strRef>
              <c:f>Wheat!$B$2:$B$54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Wheat!$E$2:$E$54</c:f>
              <c:numCache>
                <c:formatCode>General</c:formatCode>
                <c:ptCount val="53"/>
                <c:pt idx="1">
                  <c:v>793.2</c:v>
                </c:pt>
                <c:pt idx="2">
                  <c:v>770.8</c:v>
                </c:pt>
                <c:pt idx="3">
                  <c:v>804.63</c:v>
                </c:pt>
                <c:pt idx="4">
                  <c:v>840.4</c:v>
                </c:pt>
                <c:pt idx="5">
                  <c:v>850.45</c:v>
                </c:pt>
                <c:pt idx="6">
                  <c:v>869.75</c:v>
                </c:pt>
                <c:pt idx="7">
                  <c:v>844.45</c:v>
                </c:pt>
                <c:pt idx="8">
                  <c:v>762.25</c:v>
                </c:pt>
                <c:pt idx="9">
                  <c:v>785.05</c:v>
                </c:pt>
                <c:pt idx="10">
                  <c:v>732.3</c:v>
                </c:pt>
                <c:pt idx="11">
                  <c:v>696.75</c:v>
                </c:pt>
                <c:pt idx="12">
                  <c:v>726</c:v>
                </c:pt>
                <c:pt idx="13">
                  <c:v>742.5</c:v>
                </c:pt>
                <c:pt idx="14">
                  <c:v>785.85</c:v>
                </c:pt>
                <c:pt idx="15">
                  <c:v>759.05</c:v>
                </c:pt>
                <c:pt idx="16">
                  <c:v>786.31</c:v>
                </c:pt>
                <c:pt idx="17">
                  <c:v>785.3</c:v>
                </c:pt>
                <c:pt idx="18">
                  <c:v>741.7</c:v>
                </c:pt>
                <c:pt idx="19">
                  <c:v>736.85</c:v>
                </c:pt>
                <c:pt idx="20">
                  <c:v>787.2</c:v>
                </c:pt>
                <c:pt idx="21">
                  <c:v>802.71</c:v>
                </c:pt>
                <c:pt idx="22">
                  <c:v>771.25</c:v>
                </c:pt>
                <c:pt idx="23">
                  <c:v>746</c:v>
                </c:pt>
                <c:pt idx="24">
                  <c:v>705.65</c:v>
                </c:pt>
                <c:pt idx="25">
                  <c:v>651.29999999999995</c:v>
                </c:pt>
                <c:pt idx="26">
                  <c:v>616.75</c:v>
                </c:pt>
                <c:pt idx="27">
                  <c:v>625</c:v>
                </c:pt>
                <c:pt idx="28">
                  <c:v>680.5</c:v>
                </c:pt>
                <c:pt idx="29">
                  <c:v>689.9</c:v>
                </c:pt>
                <c:pt idx="30">
                  <c:v>690.6</c:v>
                </c:pt>
                <c:pt idx="31">
                  <c:v>693.15</c:v>
                </c:pt>
                <c:pt idx="32">
                  <c:v>683.4</c:v>
                </c:pt>
                <c:pt idx="33">
                  <c:v>720.65</c:v>
                </c:pt>
                <c:pt idx="34">
                  <c:v>752.3</c:v>
                </c:pt>
                <c:pt idx="35">
                  <c:v>739.65</c:v>
                </c:pt>
                <c:pt idx="36">
                  <c:v>710.31</c:v>
                </c:pt>
                <c:pt idx="37">
                  <c:v>695.45</c:v>
                </c:pt>
                <c:pt idx="38">
                  <c:v>657.75</c:v>
                </c:pt>
                <c:pt idx="39">
                  <c:v>641.74</c:v>
                </c:pt>
                <c:pt idx="40">
                  <c:v>614.45000000000005</c:v>
                </c:pt>
                <c:pt idx="41">
                  <c:v>627.95000000000005</c:v>
                </c:pt>
                <c:pt idx="42">
                  <c:v>626.35</c:v>
                </c:pt>
                <c:pt idx="43">
                  <c:v>637.35</c:v>
                </c:pt>
                <c:pt idx="44">
                  <c:v>630.9</c:v>
                </c:pt>
                <c:pt idx="45">
                  <c:v>635.1</c:v>
                </c:pt>
                <c:pt idx="46">
                  <c:v>611.20000000000005</c:v>
                </c:pt>
                <c:pt idx="47">
                  <c:v>584.80999999999995</c:v>
                </c:pt>
                <c:pt idx="48">
                  <c:v>595.85</c:v>
                </c:pt>
                <c:pt idx="49">
                  <c:v>586.15</c:v>
                </c:pt>
                <c:pt idx="50">
                  <c:v>582.20000000000005</c:v>
                </c:pt>
                <c:pt idx="51">
                  <c:v>613.65</c:v>
                </c:pt>
                <c:pt idx="52">
                  <c:v>648.5</c:v>
                </c:pt>
              </c:numCache>
            </c:numRef>
          </c:val>
          <c:smooth val="0"/>
        </c:ser>
        <c:ser>
          <c:idx val="2"/>
          <c:order val="2"/>
          <c:tx>
            <c:strRef>
              <c:f>Wheat!$F$1</c:f>
              <c:strCache>
                <c:ptCount val="1"/>
                <c:pt idx="0">
                  <c:v>2010</c:v>
                </c:pt>
              </c:strCache>
            </c:strRef>
          </c:tx>
          <c:spPr>
            <a:ln w="22225">
              <a:solidFill>
                <a:srgbClr val="00B050"/>
              </a:solidFill>
            </a:ln>
          </c:spPr>
          <c:marker>
            <c:symbol val="none"/>
          </c:marker>
          <c:cat>
            <c:strRef>
              <c:f>Wheat!$B$2:$B$54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Wheat!$F$2:$F$54</c:f>
              <c:numCache>
                <c:formatCode>General</c:formatCode>
                <c:ptCount val="53"/>
                <c:pt idx="1">
                  <c:v>560.85</c:v>
                </c:pt>
                <c:pt idx="2">
                  <c:v>536.6</c:v>
                </c:pt>
                <c:pt idx="3">
                  <c:v>499</c:v>
                </c:pt>
                <c:pt idx="4">
                  <c:v>487.4</c:v>
                </c:pt>
                <c:pt idx="5">
                  <c:v>476</c:v>
                </c:pt>
                <c:pt idx="6">
                  <c:v>488.6</c:v>
                </c:pt>
                <c:pt idx="7">
                  <c:v>493.63</c:v>
                </c:pt>
                <c:pt idx="8">
                  <c:v>497.9</c:v>
                </c:pt>
                <c:pt idx="9">
                  <c:v>492.2</c:v>
                </c:pt>
                <c:pt idx="10">
                  <c:v>474.9</c:v>
                </c:pt>
                <c:pt idx="11">
                  <c:v>487.05</c:v>
                </c:pt>
                <c:pt idx="12">
                  <c:v>474.1</c:v>
                </c:pt>
                <c:pt idx="13">
                  <c:v>460.5</c:v>
                </c:pt>
                <c:pt idx="14">
                  <c:v>465.5</c:v>
                </c:pt>
                <c:pt idx="15">
                  <c:v>477.85</c:v>
                </c:pt>
                <c:pt idx="16">
                  <c:v>486.55</c:v>
                </c:pt>
                <c:pt idx="17">
                  <c:v>481.35</c:v>
                </c:pt>
                <c:pt idx="18">
                  <c:v>497.65</c:v>
                </c:pt>
                <c:pt idx="19">
                  <c:v>476.7</c:v>
                </c:pt>
                <c:pt idx="20">
                  <c:v>469.55</c:v>
                </c:pt>
                <c:pt idx="21">
                  <c:v>463.05</c:v>
                </c:pt>
                <c:pt idx="22">
                  <c:v>442.69</c:v>
                </c:pt>
                <c:pt idx="23">
                  <c:v>433.3</c:v>
                </c:pt>
                <c:pt idx="24">
                  <c:v>457.8</c:v>
                </c:pt>
                <c:pt idx="25">
                  <c:v>460.85</c:v>
                </c:pt>
                <c:pt idx="26">
                  <c:v>465.6</c:v>
                </c:pt>
                <c:pt idx="27">
                  <c:v>516.30999999999995</c:v>
                </c:pt>
                <c:pt idx="28">
                  <c:v>548.15</c:v>
                </c:pt>
                <c:pt idx="29">
                  <c:v>588.04999999999995</c:v>
                </c:pt>
                <c:pt idx="30">
                  <c:v>617.79999999999995</c:v>
                </c:pt>
                <c:pt idx="31">
                  <c:v>722.1</c:v>
                </c:pt>
                <c:pt idx="32">
                  <c:v>703.5</c:v>
                </c:pt>
                <c:pt idx="33">
                  <c:v>666.2</c:v>
                </c:pt>
                <c:pt idx="34">
                  <c:v>666.75</c:v>
                </c:pt>
                <c:pt idx="35">
                  <c:v>677.65</c:v>
                </c:pt>
                <c:pt idx="36">
                  <c:v>698.19</c:v>
                </c:pt>
                <c:pt idx="37">
                  <c:v>727</c:v>
                </c:pt>
                <c:pt idx="38">
                  <c:v>717.35</c:v>
                </c:pt>
                <c:pt idx="39">
                  <c:v>680.75</c:v>
                </c:pt>
                <c:pt idx="40">
                  <c:v>669.5</c:v>
                </c:pt>
                <c:pt idx="41">
                  <c:v>705.45</c:v>
                </c:pt>
                <c:pt idx="42">
                  <c:v>676.8</c:v>
                </c:pt>
                <c:pt idx="43">
                  <c:v>700.85</c:v>
                </c:pt>
                <c:pt idx="44">
                  <c:v>716.7</c:v>
                </c:pt>
                <c:pt idx="45">
                  <c:v>708.25</c:v>
                </c:pt>
                <c:pt idx="46">
                  <c:v>644.25</c:v>
                </c:pt>
                <c:pt idx="47">
                  <c:v>645.80999999999995</c:v>
                </c:pt>
                <c:pt idx="48">
                  <c:v>688.5</c:v>
                </c:pt>
                <c:pt idx="49">
                  <c:v>744.15</c:v>
                </c:pt>
                <c:pt idx="50">
                  <c:v>754.95</c:v>
                </c:pt>
                <c:pt idx="51">
                  <c:v>775.25</c:v>
                </c:pt>
                <c:pt idx="52">
                  <c:v>790.63</c:v>
                </c:pt>
              </c:numCache>
            </c:numRef>
          </c:val>
          <c:smooth val="0"/>
        </c:ser>
        <c:ser>
          <c:idx val="4"/>
          <c:order val="3"/>
          <c:tx>
            <c:strRef>
              <c:f>Wheat!$I$1</c:f>
              <c:strCache>
                <c:ptCount val="1"/>
                <c:pt idx="0">
                  <c:v>4-Yr-Avg*</c:v>
                </c:pt>
              </c:strCache>
            </c:strRef>
          </c:tx>
          <c:spPr>
            <a:ln w="22225">
              <a:solidFill>
                <a:srgbClr val="7030A0"/>
              </a:solidFill>
            </a:ln>
          </c:spPr>
          <c:marker>
            <c:symbol val="none"/>
          </c:marker>
          <c:cat>
            <c:strRef>
              <c:f>Wheat!$B$2:$B$54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Wheat!$I$2:$I$54</c:f>
              <c:numCache>
                <c:formatCode>General</c:formatCode>
                <c:ptCount val="53"/>
                <c:pt idx="0">
                  <c:v>850.63</c:v>
                </c:pt>
                <c:pt idx="1">
                  <c:v>718.88</c:v>
                </c:pt>
                <c:pt idx="2">
                  <c:v>703.85</c:v>
                </c:pt>
                <c:pt idx="3">
                  <c:v>713.78</c:v>
                </c:pt>
                <c:pt idx="4">
                  <c:v>712.98</c:v>
                </c:pt>
                <c:pt idx="5">
                  <c:v>728.73</c:v>
                </c:pt>
                <c:pt idx="6">
                  <c:v>731.81</c:v>
                </c:pt>
                <c:pt idx="7">
                  <c:v>729.22</c:v>
                </c:pt>
                <c:pt idx="8">
                  <c:v>733.92</c:v>
                </c:pt>
                <c:pt idx="9">
                  <c:v>718.81</c:v>
                </c:pt>
                <c:pt idx="10">
                  <c:v>731.81</c:v>
                </c:pt>
                <c:pt idx="11">
                  <c:v>684.64</c:v>
                </c:pt>
                <c:pt idx="12">
                  <c:v>686.9</c:v>
                </c:pt>
                <c:pt idx="13">
                  <c:v>679.53</c:v>
                </c:pt>
                <c:pt idx="14">
                  <c:v>685.07</c:v>
                </c:pt>
                <c:pt idx="15">
                  <c:v>664.61</c:v>
                </c:pt>
                <c:pt idx="16">
                  <c:v>647.12</c:v>
                </c:pt>
                <c:pt idx="17">
                  <c:v>646.69000000000005</c:v>
                </c:pt>
                <c:pt idx="18">
                  <c:v>647.9</c:v>
                </c:pt>
                <c:pt idx="19">
                  <c:v>642.78</c:v>
                </c:pt>
                <c:pt idx="20">
                  <c:v>655.86</c:v>
                </c:pt>
                <c:pt idx="21">
                  <c:v>658.74</c:v>
                </c:pt>
                <c:pt idx="22">
                  <c:v>664.33</c:v>
                </c:pt>
                <c:pt idx="23">
                  <c:v>654.16</c:v>
                </c:pt>
                <c:pt idx="24">
                  <c:v>653.29999999999995</c:v>
                </c:pt>
                <c:pt idx="25">
                  <c:v>635.9</c:v>
                </c:pt>
                <c:pt idx="26">
                  <c:v>604.96</c:v>
                </c:pt>
                <c:pt idx="27">
                  <c:v>616.6</c:v>
                </c:pt>
                <c:pt idx="28">
                  <c:v>641.95000000000005</c:v>
                </c:pt>
                <c:pt idx="29">
                  <c:v>650.33000000000004</c:v>
                </c:pt>
                <c:pt idx="30">
                  <c:v>654.51</c:v>
                </c:pt>
                <c:pt idx="31">
                  <c:v>678.91</c:v>
                </c:pt>
                <c:pt idx="32">
                  <c:v>674.53</c:v>
                </c:pt>
                <c:pt idx="33">
                  <c:v>680.71</c:v>
                </c:pt>
                <c:pt idx="34">
                  <c:v>675.03</c:v>
                </c:pt>
                <c:pt idx="35">
                  <c:v>649.82000000000005</c:v>
                </c:pt>
                <c:pt idx="36">
                  <c:v>642.41</c:v>
                </c:pt>
                <c:pt idx="37">
                  <c:v>647.67999999999995</c:v>
                </c:pt>
                <c:pt idx="38">
                  <c:v>642.04</c:v>
                </c:pt>
                <c:pt idx="39">
                  <c:v>608.05999999999995</c:v>
                </c:pt>
                <c:pt idx="40">
                  <c:v>585.14</c:v>
                </c:pt>
                <c:pt idx="41">
                  <c:v>601.4</c:v>
                </c:pt>
                <c:pt idx="42">
                  <c:v>593.13</c:v>
                </c:pt>
                <c:pt idx="43">
                  <c:v>594.65</c:v>
                </c:pt>
                <c:pt idx="44">
                  <c:v>600.80999999999995</c:v>
                </c:pt>
                <c:pt idx="45">
                  <c:v>601.54999999999995</c:v>
                </c:pt>
                <c:pt idx="46">
                  <c:v>585.20000000000005</c:v>
                </c:pt>
                <c:pt idx="47">
                  <c:v>578.83000000000004</c:v>
                </c:pt>
                <c:pt idx="48">
                  <c:v>581.92999999999995</c:v>
                </c:pt>
                <c:pt idx="49">
                  <c:v>584.25</c:v>
                </c:pt>
                <c:pt idx="50">
                  <c:v>604.38</c:v>
                </c:pt>
                <c:pt idx="51">
                  <c:v>624.48</c:v>
                </c:pt>
                <c:pt idx="52">
                  <c:v>649.41999999999996</c:v>
                </c:pt>
              </c:numCache>
            </c:numRef>
          </c:val>
          <c:smooth val="0"/>
        </c:ser>
        <c:dLbls>
          <c:showLegendKey val="0"/>
          <c:showVal val="0"/>
          <c:showCatName val="0"/>
          <c:showSerName val="0"/>
          <c:showPercent val="0"/>
          <c:showBubbleSize val="0"/>
        </c:dLbls>
        <c:marker val="1"/>
        <c:smooth val="0"/>
        <c:axId val="188350464"/>
        <c:axId val="188352000"/>
      </c:lineChart>
      <c:catAx>
        <c:axId val="188350464"/>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88352000"/>
        <c:crosses val="autoZero"/>
        <c:auto val="1"/>
        <c:lblAlgn val="ctr"/>
        <c:lblOffset val="100"/>
        <c:tickLblSkip val="1"/>
        <c:tickMarkSkip val="1"/>
        <c:noMultiLvlLbl val="0"/>
      </c:catAx>
      <c:valAx>
        <c:axId val="188352000"/>
        <c:scaling>
          <c:orientation val="minMax"/>
          <c:max val="1000"/>
          <c:min val="400"/>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88350464"/>
        <c:crosses val="autoZero"/>
        <c:crossBetween val="between"/>
      </c:valAx>
    </c:plotArea>
    <c:legend>
      <c:legendPos val="b"/>
      <c:layout/>
      <c:overlay val="0"/>
      <c:txPr>
        <a:bodyPr/>
        <a:lstStyle/>
        <a:p>
          <a:pPr>
            <a:defRPr sz="6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21" l="0.70000000000000062" r="0.70000000000000062" t="0.750000000000012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Coffee - (KC) NYBOT Average Weekly Price
 Dollars / Pound</a:t>
            </a:r>
          </a:p>
        </c:rich>
      </c:tx>
      <c:layout/>
      <c:overlay val="0"/>
    </c:title>
    <c:autoTitleDeleted val="0"/>
    <c:plotArea>
      <c:layout/>
      <c:lineChart>
        <c:grouping val="standard"/>
        <c:varyColors val="0"/>
        <c:ser>
          <c:idx val="1"/>
          <c:order val="0"/>
          <c:tx>
            <c:v>2012</c:v>
          </c:tx>
          <c:spPr>
            <a:ln>
              <a:solidFill>
                <a:srgbClr val="0070C0"/>
              </a:solidFill>
            </a:ln>
          </c:spPr>
          <c:marker>
            <c:symbol val="none"/>
          </c:marker>
          <c:cat>
            <c:strRef>
              <c:f>Coffee!$B$2:$B$54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Coffee!$D$3:$D$54</c:f>
              <c:numCache>
                <c:formatCode>0.0000</c:formatCode>
                <c:ptCount val="52"/>
                <c:pt idx="0">
                  <c:v>2.2174999999999998</c:v>
                </c:pt>
                <c:pt idx="1">
                  <c:v>2.2524999999999999</c:v>
                </c:pt>
                <c:pt idx="2">
                  <c:v>2.254</c:v>
                </c:pt>
                <c:pt idx="3">
                  <c:v>2.1735000000000002</c:v>
                </c:pt>
                <c:pt idx="4">
                  <c:v>2.1595</c:v>
                </c:pt>
                <c:pt idx="5">
                  <c:v>2.153</c:v>
                </c:pt>
                <c:pt idx="6">
                  <c:v>2.0005000000000002</c:v>
                </c:pt>
                <c:pt idx="7">
                  <c:v>2.0325000000000002</c:v>
                </c:pt>
                <c:pt idx="8">
                  <c:v>2.01065</c:v>
                </c:pt>
                <c:pt idx="9">
                  <c:v>1.8560000000000001</c:v>
                </c:pt>
                <c:pt idx="10">
                  <c:v>1.8134999999999999</c:v>
                </c:pt>
                <c:pt idx="11">
                  <c:v>1.7875000000000001</c:v>
                </c:pt>
                <c:pt idx="12">
                  <c:v>1.8245</c:v>
                </c:pt>
                <c:pt idx="13">
                  <c:v>1.83</c:v>
                </c:pt>
                <c:pt idx="14">
                  <c:v>1.798</c:v>
                </c:pt>
                <c:pt idx="15">
                  <c:v>1.7769999999999999</c:v>
                </c:pt>
                <c:pt idx="16">
                  <c:v>1.75</c:v>
                </c:pt>
                <c:pt idx="17">
                  <c:v>1.7350000000000001</c:v>
                </c:pt>
                <c:pt idx="18">
                  <c:v>1.7655000000000001</c:v>
                </c:pt>
                <c:pt idx="19">
                  <c:v>1.7915000000000001</c:v>
                </c:pt>
                <c:pt idx="20">
                  <c:v>1.6779999999999999</c:v>
                </c:pt>
                <c:pt idx="21">
                  <c:v>1.5760000000000001</c:v>
                </c:pt>
                <c:pt idx="22">
                  <c:v>1.556</c:v>
                </c:pt>
                <c:pt idx="23">
                  <c:v>1.5004999999999999</c:v>
                </c:pt>
                <c:pt idx="24">
                  <c:v>1.5515000000000001</c:v>
                </c:pt>
                <c:pt idx="25">
                  <c:v>1.7010000000000001</c:v>
                </c:pt>
                <c:pt idx="26">
                  <c:v>1.7589999999999999</c:v>
                </c:pt>
                <c:pt idx="27">
                  <c:v>1.8445</c:v>
                </c:pt>
                <c:pt idx="28">
                  <c:v>1.8694999999999999</c:v>
                </c:pt>
                <c:pt idx="29">
                  <c:v>1.7370000000000001</c:v>
                </c:pt>
                <c:pt idx="30">
                  <c:v>1.738</c:v>
                </c:pt>
                <c:pt idx="31">
                  <c:v>1.6695</c:v>
                </c:pt>
                <c:pt idx="32">
                  <c:v>1.603</c:v>
                </c:pt>
                <c:pt idx="33">
                  <c:v>1.6259999999999999</c:v>
                </c:pt>
                <c:pt idx="34">
                  <c:v>1.6455</c:v>
                </c:pt>
                <c:pt idx="35">
                  <c:v>1.627</c:v>
                </c:pt>
                <c:pt idx="36">
                  <c:v>1.8080000000000001</c:v>
                </c:pt>
                <c:pt idx="37">
                  <c:v>1.7330000000000001</c:v>
                </c:pt>
                <c:pt idx="38">
                  <c:v>1.7350000000000001</c:v>
                </c:pt>
                <c:pt idx="39">
                  <c:v>1.681</c:v>
                </c:pt>
                <c:pt idx="40" formatCode="General">
                  <c:v>1.617</c:v>
                </c:pt>
              </c:numCache>
            </c:numRef>
          </c:val>
          <c:smooth val="0"/>
        </c:ser>
        <c:ser>
          <c:idx val="3"/>
          <c:order val="1"/>
          <c:tx>
            <c:v>2011</c:v>
          </c:tx>
          <c:spPr>
            <a:ln w="25400">
              <a:solidFill>
                <a:srgbClr val="C00000"/>
              </a:solidFill>
            </a:ln>
          </c:spPr>
          <c:marker>
            <c:symbol val="none"/>
          </c:marker>
          <c:cat>
            <c:strRef>
              <c:f>Coffee!$B$2:$B$54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Coffee!$E$2:$E$54</c:f>
              <c:numCache>
                <c:formatCode>0.0000</c:formatCode>
                <c:ptCount val="53"/>
                <c:pt idx="1">
                  <c:v>1.931</c:v>
                </c:pt>
                <c:pt idx="2">
                  <c:v>2.2240000000000002</c:v>
                </c:pt>
                <c:pt idx="3">
                  <c:v>2.1440000000000001</c:v>
                </c:pt>
                <c:pt idx="4">
                  <c:v>2.306</c:v>
                </c:pt>
                <c:pt idx="5">
                  <c:v>2.2174999999999998</c:v>
                </c:pt>
                <c:pt idx="6">
                  <c:v>1.9825999999999999</c:v>
                </c:pt>
                <c:pt idx="7">
                  <c:v>2.3969999999999998</c:v>
                </c:pt>
                <c:pt idx="8">
                  <c:v>2.0249999999999999</c:v>
                </c:pt>
                <c:pt idx="9">
                  <c:v>2.1566000000000001</c:v>
                </c:pt>
                <c:pt idx="10">
                  <c:v>2.7360000000000002</c:v>
                </c:pt>
                <c:pt idx="11">
                  <c:v>2.1093999999999999</c:v>
                </c:pt>
                <c:pt idx="12">
                  <c:v>2.6657999999999999</c:v>
                </c:pt>
                <c:pt idx="13">
                  <c:v>2.6960000000000002</c:v>
                </c:pt>
                <c:pt idx="14">
                  <c:v>2.5564</c:v>
                </c:pt>
                <c:pt idx="15">
                  <c:v>2.786</c:v>
                </c:pt>
                <c:pt idx="16">
                  <c:v>2.9</c:v>
                </c:pt>
                <c:pt idx="17">
                  <c:v>2.9535</c:v>
                </c:pt>
                <c:pt idx="18">
                  <c:v>2.9546000000000001</c:v>
                </c:pt>
                <c:pt idx="19">
                  <c:v>2.7749999999999999</c:v>
                </c:pt>
                <c:pt idx="20">
                  <c:v>2.6459999999999999</c:v>
                </c:pt>
                <c:pt idx="21">
                  <c:v>2.6358000000000001</c:v>
                </c:pt>
                <c:pt idx="22">
                  <c:v>2.6318999999999999</c:v>
                </c:pt>
                <c:pt idx="23">
                  <c:v>2.6381999999999999</c:v>
                </c:pt>
                <c:pt idx="24">
                  <c:v>2.6436000000000002</c:v>
                </c:pt>
                <c:pt idx="25">
                  <c:v>2.6551</c:v>
                </c:pt>
                <c:pt idx="26">
                  <c:v>2.5941999999999998</c:v>
                </c:pt>
                <c:pt idx="27">
                  <c:v>2.66675</c:v>
                </c:pt>
                <c:pt idx="28">
                  <c:v>2.5855000000000001</c:v>
                </c:pt>
                <c:pt idx="29">
                  <c:v>2.4355000000000002</c:v>
                </c:pt>
                <c:pt idx="30">
                  <c:v>2.4144999999999999</c:v>
                </c:pt>
                <c:pt idx="31">
                  <c:v>2.4005999999999998</c:v>
                </c:pt>
                <c:pt idx="32">
                  <c:v>2.4035000000000002</c:v>
                </c:pt>
                <c:pt idx="33">
                  <c:v>2.6615000000000002</c:v>
                </c:pt>
                <c:pt idx="34">
                  <c:v>2.7890000000000001</c:v>
                </c:pt>
                <c:pt idx="35">
                  <c:v>2.8919999999999999</c:v>
                </c:pt>
                <c:pt idx="36">
                  <c:v>2.7124999999999999</c:v>
                </c:pt>
                <c:pt idx="37">
                  <c:v>2.63</c:v>
                </c:pt>
                <c:pt idx="38">
                  <c:v>2.3144999999999998</c:v>
                </c:pt>
                <c:pt idx="39">
                  <c:v>2.2890000000000001</c:v>
                </c:pt>
                <c:pt idx="40">
                  <c:v>2.2435</c:v>
                </c:pt>
                <c:pt idx="41" formatCode="General">
                  <c:v>2.3955000000000002</c:v>
                </c:pt>
                <c:pt idx="42">
                  <c:v>2.4485000000000001</c:v>
                </c:pt>
                <c:pt idx="43">
                  <c:v>2.3515000000000001</c:v>
                </c:pt>
                <c:pt idx="44">
                  <c:v>2.302</c:v>
                </c:pt>
                <c:pt idx="45">
                  <c:v>2.3395000000000001</c:v>
                </c:pt>
                <c:pt idx="46">
                  <c:v>2.3420000000000001</c:v>
                </c:pt>
                <c:pt idx="47">
                  <c:v>2.2959999999999998</c:v>
                </c:pt>
                <c:pt idx="48">
                  <c:v>2.2715000000000001</c:v>
                </c:pt>
                <c:pt idx="49">
                  <c:v>2.2465000000000002</c:v>
                </c:pt>
                <c:pt idx="50">
                  <c:v>2.1095000000000002</c:v>
                </c:pt>
                <c:pt idx="51">
                  <c:v>2.1964999999999999</c:v>
                </c:pt>
                <c:pt idx="52">
                  <c:v>2.2685</c:v>
                </c:pt>
              </c:numCache>
            </c:numRef>
          </c:val>
          <c:smooth val="0"/>
        </c:ser>
        <c:ser>
          <c:idx val="0"/>
          <c:order val="2"/>
          <c:tx>
            <c:strRef>
              <c:f>Coffee!$F$1</c:f>
              <c:strCache>
                <c:ptCount val="1"/>
                <c:pt idx="0">
                  <c:v>2010</c:v>
                </c:pt>
              </c:strCache>
            </c:strRef>
          </c:tx>
          <c:spPr>
            <a:ln w="22225">
              <a:solidFill>
                <a:srgbClr val="00B050"/>
              </a:solidFill>
            </a:ln>
          </c:spPr>
          <c:marker>
            <c:symbol val="none"/>
          </c:marker>
          <c:cat>
            <c:strRef>
              <c:f>Coffee!$B$2:$B$54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Coffee!$F$2:$F$54</c:f>
              <c:numCache>
                <c:formatCode>0.0000</c:formatCode>
                <c:ptCount val="53"/>
                <c:pt idx="1">
                  <c:v>1.3340000000000001</c:v>
                </c:pt>
                <c:pt idx="2">
                  <c:v>1.4232</c:v>
                </c:pt>
                <c:pt idx="3">
                  <c:v>1.4</c:v>
                </c:pt>
                <c:pt idx="4">
                  <c:v>1.3498000000000001</c:v>
                </c:pt>
                <c:pt idx="5">
                  <c:v>1.3246</c:v>
                </c:pt>
                <c:pt idx="6">
                  <c:v>1.3222</c:v>
                </c:pt>
                <c:pt idx="7">
                  <c:v>1.1375</c:v>
                </c:pt>
                <c:pt idx="8">
                  <c:v>1.2978000000000001</c:v>
                </c:pt>
                <c:pt idx="9">
                  <c:v>1.2954000000000001</c:v>
                </c:pt>
                <c:pt idx="10">
                  <c:v>1.454</c:v>
                </c:pt>
                <c:pt idx="11">
                  <c:v>1.4281999999999999</c:v>
                </c:pt>
                <c:pt idx="12">
                  <c:v>1.3515999999999999</c:v>
                </c:pt>
                <c:pt idx="13">
                  <c:v>1.3540000000000001</c:v>
                </c:pt>
                <c:pt idx="14">
                  <c:v>1.3726</c:v>
                </c:pt>
                <c:pt idx="15">
                  <c:v>1.3364</c:v>
                </c:pt>
                <c:pt idx="16">
                  <c:v>1.304</c:v>
                </c:pt>
                <c:pt idx="17">
                  <c:v>1.3660000000000001</c:v>
                </c:pt>
                <c:pt idx="18">
                  <c:v>1.3593999999999999</c:v>
                </c:pt>
                <c:pt idx="19">
                  <c:v>1.3535999999999999</c:v>
                </c:pt>
                <c:pt idx="20">
                  <c:v>1.3293999999999999</c:v>
                </c:pt>
                <c:pt idx="21">
                  <c:v>1.3078000000000001</c:v>
                </c:pt>
                <c:pt idx="22">
                  <c:v>1.3554999999999999</c:v>
                </c:pt>
                <c:pt idx="23">
                  <c:v>1.3528</c:v>
                </c:pt>
                <c:pt idx="24">
                  <c:v>1.5182</c:v>
                </c:pt>
                <c:pt idx="25">
                  <c:v>1.4807999999999999</c:v>
                </c:pt>
                <c:pt idx="26">
                  <c:v>1.56</c:v>
                </c:pt>
                <c:pt idx="27">
                  <c:v>1.3280000000000001</c:v>
                </c:pt>
                <c:pt idx="28">
                  <c:v>1.3</c:v>
                </c:pt>
                <c:pt idx="29">
                  <c:v>1</c:v>
                </c:pt>
                <c:pt idx="30">
                  <c:v>1.5973999999999999</c:v>
                </c:pt>
                <c:pt idx="31">
                  <c:v>1.5344</c:v>
                </c:pt>
                <c:pt idx="32">
                  <c:v>1.3642000000000001</c:v>
                </c:pt>
                <c:pt idx="33">
                  <c:v>1.367</c:v>
                </c:pt>
                <c:pt idx="34">
                  <c:v>1.5928</c:v>
                </c:pt>
                <c:pt idx="35">
                  <c:v>1.53</c:v>
                </c:pt>
                <c:pt idx="36">
                  <c:v>1.53</c:v>
                </c:pt>
                <c:pt idx="37">
                  <c:v>1.5713999999999999</c:v>
                </c:pt>
                <c:pt idx="38">
                  <c:v>1.7450000000000001</c:v>
                </c:pt>
                <c:pt idx="39">
                  <c:v>1.7422</c:v>
                </c:pt>
                <c:pt idx="40">
                  <c:v>1.7632000000000001</c:v>
                </c:pt>
                <c:pt idx="41" formatCode="General">
                  <c:v>1.7758</c:v>
                </c:pt>
                <c:pt idx="42">
                  <c:v>1.7578</c:v>
                </c:pt>
                <c:pt idx="43">
                  <c:v>1.7849999999999999</c:v>
                </c:pt>
                <c:pt idx="44">
                  <c:v>1.7707999999999999</c:v>
                </c:pt>
                <c:pt idx="45">
                  <c:v>1.6282000000000001</c:v>
                </c:pt>
                <c:pt idx="46">
                  <c:v>1.754</c:v>
                </c:pt>
                <c:pt idx="47">
                  <c:v>1.94</c:v>
                </c:pt>
                <c:pt idx="48">
                  <c:v>1.8608</c:v>
                </c:pt>
                <c:pt idx="49">
                  <c:v>1.8802000000000001</c:v>
                </c:pt>
                <c:pt idx="50">
                  <c:v>1.8346</c:v>
                </c:pt>
                <c:pt idx="51">
                  <c:v>2.2080000000000002</c:v>
                </c:pt>
                <c:pt idx="52">
                  <c:v>2.0215999999999998</c:v>
                </c:pt>
              </c:numCache>
            </c:numRef>
          </c:val>
          <c:smooth val="0"/>
        </c:ser>
        <c:ser>
          <c:idx val="4"/>
          <c:order val="3"/>
          <c:tx>
            <c:strRef>
              <c:f>Coffee!$J$1</c:f>
              <c:strCache>
                <c:ptCount val="1"/>
                <c:pt idx="0">
                  <c:v>Average</c:v>
                </c:pt>
              </c:strCache>
            </c:strRef>
          </c:tx>
          <c:spPr>
            <a:ln>
              <a:solidFill>
                <a:srgbClr val="7030A0"/>
              </a:solidFill>
            </a:ln>
          </c:spPr>
          <c:marker>
            <c:symbol val="none"/>
          </c:marker>
          <c:cat>
            <c:strRef>
              <c:f>Coffee!$B$2:$B$54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Coffee!$J$2:$J$54</c:f>
              <c:numCache>
                <c:formatCode>0.00</c:formatCode>
                <c:ptCount val="53"/>
                <c:pt idx="0">
                  <c:v>1.2876333333333334</c:v>
                </c:pt>
                <c:pt idx="1">
                  <c:v>1.27542</c:v>
                </c:pt>
                <c:pt idx="2">
                  <c:v>1.2799725</c:v>
                </c:pt>
                <c:pt idx="3">
                  <c:v>1.24050875</c:v>
                </c:pt>
                <c:pt idx="4">
                  <c:v>1.2693300000000001</c:v>
                </c:pt>
                <c:pt idx="5">
                  <c:v>1.2989250000000001</c:v>
                </c:pt>
                <c:pt idx="6">
                  <c:v>1.317815</c:v>
                </c:pt>
                <c:pt idx="7">
                  <c:v>1.3655312500000001</c:v>
                </c:pt>
                <c:pt idx="8">
                  <c:v>1.39411</c:v>
                </c:pt>
                <c:pt idx="9">
                  <c:v>1.3468150000000001</c:v>
                </c:pt>
                <c:pt idx="10">
                  <c:v>1.3049300000000001</c:v>
                </c:pt>
                <c:pt idx="11">
                  <c:v>1.2149862499999999</c:v>
                </c:pt>
                <c:pt idx="12">
                  <c:v>1.21573</c:v>
                </c:pt>
                <c:pt idx="13">
                  <c:v>1.1990737500000002</c:v>
                </c:pt>
                <c:pt idx="14">
                  <c:v>1.2186300000000001</c:v>
                </c:pt>
                <c:pt idx="15">
                  <c:v>1.2183250000000001</c:v>
                </c:pt>
                <c:pt idx="16">
                  <c:v>1.1859250000000001</c:v>
                </c:pt>
                <c:pt idx="17">
                  <c:v>1.1701350000000001</c:v>
                </c:pt>
                <c:pt idx="18">
                  <c:v>1.1782249999999999</c:v>
                </c:pt>
                <c:pt idx="19">
                  <c:v>1.222915</c:v>
                </c:pt>
                <c:pt idx="20">
                  <c:v>1.2422200000000001</c:v>
                </c:pt>
                <c:pt idx="21">
                  <c:v>1.23163125</c:v>
                </c:pt>
                <c:pt idx="22">
                  <c:v>1.254035</c:v>
                </c:pt>
                <c:pt idx="23">
                  <c:v>1.2414200000000002</c:v>
                </c:pt>
                <c:pt idx="24">
                  <c:v>1.26403</c:v>
                </c:pt>
                <c:pt idx="25">
                  <c:v>1.2902200000000001</c:v>
                </c:pt>
                <c:pt idx="26">
                  <c:v>1.3010125000000001</c:v>
                </c:pt>
                <c:pt idx="27">
                  <c:v>1.24003</c:v>
                </c:pt>
                <c:pt idx="28">
                  <c:v>1.2449250000000001</c:v>
                </c:pt>
                <c:pt idx="29">
                  <c:v>1.2465100000000002</c:v>
                </c:pt>
                <c:pt idx="30">
                  <c:v>1.2622200000000001</c:v>
                </c:pt>
                <c:pt idx="31">
                  <c:v>1.3144049999999998</c:v>
                </c:pt>
                <c:pt idx="32">
                  <c:v>1.2843150000000001</c:v>
                </c:pt>
                <c:pt idx="33">
                  <c:v>1.257825</c:v>
                </c:pt>
                <c:pt idx="34">
                  <c:v>1.2846200000000001</c:v>
                </c:pt>
                <c:pt idx="35">
                  <c:v>1.2966500000000001</c:v>
                </c:pt>
                <c:pt idx="36">
                  <c:v>1.2978149999999999</c:v>
                </c:pt>
                <c:pt idx="37">
                  <c:v>1.331</c:v>
                </c:pt>
                <c:pt idx="38">
                  <c:v>1.317005</c:v>
                </c:pt>
                <c:pt idx="39">
                  <c:v>1.3481100000000001</c:v>
                </c:pt>
                <c:pt idx="40">
                  <c:v>1.2933149999999998</c:v>
                </c:pt>
                <c:pt idx="41">
                  <c:v>1.2160150000000001</c:v>
                </c:pt>
                <c:pt idx="42">
                  <c:v>1.1788150000000002</c:v>
                </c:pt>
                <c:pt idx="43">
                  <c:v>1.1556099999999998</c:v>
                </c:pt>
                <c:pt idx="44">
                  <c:v>1.172615</c:v>
                </c:pt>
                <c:pt idx="45">
                  <c:v>1.177705</c:v>
                </c:pt>
                <c:pt idx="46">
                  <c:v>1.1658249999999999</c:v>
                </c:pt>
                <c:pt idx="47">
                  <c:v>1.2604600000000001</c:v>
                </c:pt>
                <c:pt idx="48">
                  <c:v>1.1700200000000001</c:v>
                </c:pt>
                <c:pt idx="49">
                  <c:v>1.3384100000000001</c:v>
                </c:pt>
                <c:pt idx="50">
                  <c:v>1.207165</c:v>
                </c:pt>
                <c:pt idx="51">
                  <c:v>1.201425</c:v>
                </c:pt>
                <c:pt idx="52">
                  <c:v>1.2240000000000002</c:v>
                </c:pt>
              </c:numCache>
            </c:numRef>
          </c:val>
          <c:smooth val="0"/>
        </c:ser>
        <c:dLbls>
          <c:showLegendKey val="0"/>
          <c:showVal val="0"/>
          <c:showCatName val="0"/>
          <c:showSerName val="0"/>
          <c:showPercent val="0"/>
          <c:showBubbleSize val="0"/>
        </c:dLbls>
        <c:marker val="1"/>
        <c:smooth val="0"/>
        <c:axId val="188048128"/>
        <c:axId val="188049664"/>
      </c:lineChart>
      <c:catAx>
        <c:axId val="188048128"/>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88049664"/>
        <c:crosses val="autoZero"/>
        <c:auto val="1"/>
        <c:lblAlgn val="ctr"/>
        <c:lblOffset val="100"/>
        <c:tickLblSkip val="1"/>
        <c:tickMarkSkip val="1"/>
        <c:noMultiLvlLbl val="0"/>
      </c:catAx>
      <c:valAx>
        <c:axId val="188049664"/>
        <c:scaling>
          <c:orientation val="minMax"/>
          <c:max val="3.2"/>
          <c:min val="1"/>
        </c:scaling>
        <c:delete val="0"/>
        <c:axPos val="l"/>
        <c:majorGridlines/>
        <c:numFmt formatCode="0.0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88048128"/>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232" l="0.70000000000000062" r="0.70000000000000062" t="0.7500000000000123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Barrel Cheddar - CME Average Weekly Dollars per Pound</a:t>
            </a:r>
          </a:p>
        </c:rich>
      </c:tx>
      <c:layout/>
      <c:overlay val="0"/>
    </c:title>
    <c:autoTitleDeleted val="0"/>
    <c:plotArea>
      <c:layout/>
      <c:lineChart>
        <c:grouping val="standard"/>
        <c:varyColors val="0"/>
        <c:ser>
          <c:idx val="0"/>
          <c:order val="0"/>
          <c:tx>
            <c:strRef>
              <c:f>Barrels!$D$1</c:f>
              <c:strCache>
                <c:ptCount val="1"/>
                <c:pt idx="0">
                  <c:v>2012</c:v>
                </c:pt>
              </c:strCache>
            </c:strRef>
          </c:tx>
          <c:spPr>
            <a:ln w="22225">
              <a:solidFill>
                <a:srgbClr val="0070C0"/>
              </a:solidFill>
            </a:ln>
          </c:spPr>
          <c:marker>
            <c:symbol val="none"/>
          </c:marker>
          <c:cat>
            <c:strRef>
              <c:f>Barrels!$B$2:$B$54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Barrels!$D$2:$D$54</c:f>
              <c:numCache>
                <c:formatCode>General</c:formatCode>
                <c:ptCount val="53"/>
                <c:pt idx="0" formatCode="#,##0.00">
                  <c:v>1.57</c:v>
                </c:pt>
                <c:pt idx="1">
                  <c:v>1.5831</c:v>
                </c:pt>
                <c:pt idx="2">
                  <c:v>1.5754999999999999</c:v>
                </c:pt>
                <c:pt idx="3">
                  <c:v>1.52</c:v>
                </c:pt>
                <c:pt idx="4">
                  <c:v>1.4870000000000001</c:v>
                </c:pt>
                <c:pt idx="5">
                  <c:v>1.4924999999999999</c:v>
                </c:pt>
                <c:pt idx="6">
                  <c:v>1.4890000000000001</c:v>
                </c:pt>
                <c:pt idx="7">
                  <c:v>1.478</c:v>
                </c:pt>
                <c:pt idx="8">
                  <c:v>1.4738</c:v>
                </c:pt>
                <c:pt idx="9">
                  <c:v>1.4844999999999999</c:v>
                </c:pt>
                <c:pt idx="10">
                  <c:v>1.4724999999999999</c:v>
                </c:pt>
                <c:pt idx="11">
                  <c:v>1.5549999999999999</c:v>
                </c:pt>
                <c:pt idx="12">
                  <c:v>1.583</c:v>
                </c:pt>
                <c:pt idx="13">
                  <c:v>1.46</c:v>
                </c:pt>
                <c:pt idx="14">
                  <c:v>1.4613</c:v>
                </c:pt>
                <c:pt idx="15">
                  <c:v>1.4495</c:v>
                </c:pt>
                <c:pt idx="16">
                  <c:v>1.46</c:v>
                </c:pt>
                <c:pt idx="17">
                  <c:v>1.4455</c:v>
                </c:pt>
                <c:pt idx="18">
                  <c:v>1.4655</c:v>
                </c:pt>
                <c:pt idx="19">
                  <c:v>1.454</c:v>
                </c:pt>
                <c:pt idx="20">
                  <c:v>1.5024999999999999</c:v>
                </c:pt>
                <c:pt idx="21">
                  <c:v>1.456</c:v>
                </c:pt>
                <c:pt idx="22">
                  <c:v>1.466</c:v>
                </c:pt>
                <c:pt idx="23">
                  <c:v>1.5238</c:v>
                </c:pt>
                <c:pt idx="24">
                  <c:v>1.5245</c:v>
                </c:pt>
                <c:pt idx="25">
                  <c:v>1.5595000000000001</c:v>
                </c:pt>
                <c:pt idx="26">
                  <c:v>1.6034999999999999</c:v>
                </c:pt>
                <c:pt idx="27">
                  <c:v>1.675</c:v>
                </c:pt>
                <c:pt idx="28">
                  <c:v>1.6579999999999999</c:v>
                </c:pt>
                <c:pt idx="29">
                  <c:v>1.7024999999999999</c:v>
                </c:pt>
                <c:pt idx="30">
                  <c:v>1.6930000000000001</c:v>
                </c:pt>
                <c:pt idx="31">
                  <c:v>1.6805000000000001</c:v>
                </c:pt>
                <c:pt idx="32">
                  <c:v>1.7909999999999999</c:v>
                </c:pt>
                <c:pt idx="33">
                  <c:v>1.827</c:v>
                </c:pt>
                <c:pt idx="34">
                  <c:v>1.8045</c:v>
                </c:pt>
                <c:pt idx="35">
                  <c:v>1.7995000000000001</c:v>
                </c:pt>
                <c:pt idx="36">
                  <c:v>1.7763</c:v>
                </c:pt>
                <c:pt idx="37">
                  <c:v>1.7969999999999999</c:v>
                </c:pt>
                <c:pt idx="38">
                  <c:v>1.9045000000000001</c:v>
                </c:pt>
                <c:pt idx="39">
                  <c:v>2.0139999999999998</c:v>
                </c:pt>
                <c:pt idx="40">
                  <c:v>2.048</c:v>
                </c:pt>
                <c:pt idx="41">
                  <c:v>2.06</c:v>
                </c:pt>
              </c:numCache>
            </c:numRef>
          </c:val>
          <c:smooth val="0"/>
        </c:ser>
        <c:ser>
          <c:idx val="1"/>
          <c:order val="1"/>
          <c:tx>
            <c:strRef>
              <c:f>Barrels!$E$1</c:f>
              <c:strCache>
                <c:ptCount val="1"/>
                <c:pt idx="0">
                  <c:v>2011</c:v>
                </c:pt>
              </c:strCache>
            </c:strRef>
          </c:tx>
          <c:spPr>
            <a:ln w="22225">
              <a:solidFill>
                <a:srgbClr val="C00000"/>
              </a:solidFill>
            </a:ln>
          </c:spPr>
          <c:marker>
            <c:symbol val="none"/>
          </c:marker>
          <c:cat>
            <c:strRef>
              <c:f>Barrels!$B$2:$B$54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Barrels!$E$2:$E$54</c:f>
              <c:numCache>
                <c:formatCode>General</c:formatCode>
                <c:ptCount val="53"/>
                <c:pt idx="1">
                  <c:v>1.3405</c:v>
                </c:pt>
                <c:pt idx="2">
                  <c:v>1.4319999999999999</c:v>
                </c:pt>
                <c:pt idx="3">
                  <c:v>1.4856</c:v>
                </c:pt>
                <c:pt idx="4">
                  <c:v>1.6445000000000001</c:v>
                </c:pt>
                <c:pt idx="5">
                  <c:v>1.7410000000000001</c:v>
                </c:pt>
                <c:pt idx="6">
                  <c:v>1.8485</c:v>
                </c:pt>
                <c:pt idx="7">
                  <c:v>1.9065000000000001</c:v>
                </c:pt>
                <c:pt idx="8">
                  <c:v>1.9462999999999999</c:v>
                </c:pt>
                <c:pt idx="9">
                  <c:v>1.9655</c:v>
                </c:pt>
                <c:pt idx="10">
                  <c:v>1.974</c:v>
                </c:pt>
                <c:pt idx="11">
                  <c:v>1.7805</c:v>
                </c:pt>
                <c:pt idx="12">
                  <c:v>1.673</c:v>
                </c:pt>
                <c:pt idx="13">
                  <c:v>1.6145</c:v>
                </c:pt>
                <c:pt idx="14">
                  <c:v>1.5295000000000001</c:v>
                </c:pt>
                <c:pt idx="15">
                  <c:v>1.597</c:v>
                </c:pt>
                <c:pt idx="16">
                  <c:v>1.5874999999999999</c:v>
                </c:pt>
                <c:pt idx="17">
                  <c:v>1.5914999999999999</c:v>
                </c:pt>
                <c:pt idx="18">
                  <c:v>1.6375</c:v>
                </c:pt>
                <c:pt idx="19">
                  <c:v>1.6525000000000001</c:v>
                </c:pt>
                <c:pt idx="20">
                  <c:v>1.6719999999999999</c:v>
                </c:pt>
                <c:pt idx="21">
                  <c:v>1.7629999999999999</c:v>
                </c:pt>
                <c:pt idx="22">
                  <c:v>1.8975</c:v>
                </c:pt>
                <c:pt idx="23">
                  <c:v>2.0605000000000002</c:v>
                </c:pt>
                <c:pt idx="24">
                  <c:v>2.0724999999999998</c:v>
                </c:pt>
                <c:pt idx="25">
                  <c:v>2.0695000000000001</c:v>
                </c:pt>
                <c:pt idx="26">
                  <c:v>2.0855000000000001</c:v>
                </c:pt>
                <c:pt idx="27">
                  <c:v>2.1019000000000001</c:v>
                </c:pt>
                <c:pt idx="28">
                  <c:v>2.1040000000000001</c:v>
                </c:pt>
                <c:pt idx="29">
                  <c:v>2.1164999999999998</c:v>
                </c:pt>
                <c:pt idx="30">
                  <c:v>2.1280000000000001</c:v>
                </c:pt>
                <c:pt idx="31">
                  <c:v>2.1309999999999998</c:v>
                </c:pt>
                <c:pt idx="32">
                  <c:v>2.1110000000000002</c:v>
                </c:pt>
                <c:pt idx="33">
                  <c:v>1.9810000000000001</c:v>
                </c:pt>
                <c:pt idx="34">
                  <c:v>1.7509999999999999</c:v>
                </c:pt>
                <c:pt idx="35">
                  <c:v>1.7275</c:v>
                </c:pt>
                <c:pt idx="36">
                  <c:v>1.7305999999999999</c:v>
                </c:pt>
                <c:pt idx="37">
                  <c:v>1.7244999999999999</c:v>
                </c:pt>
                <c:pt idx="38">
                  <c:v>1.6870000000000001</c:v>
                </c:pt>
                <c:pt idx="39">
                  <c:v>1.6579999999999999</c:v>
                </c:pt>
                <c:pt idx="40">
                  <c:v>1.7010000000000001</c:v>
                </c:pt>
                <c:pt idx="41">
                  <c:v>1.7210000000000001</c:v>
                </c:pt>
                <c:pt idx="42">
                  <c:v>1.7050000000000001</c:v>
                </c:pt>
                <c:pt idx="43">
                  <c:v>1.74</c:v>
                </c:pt>
                <c:pt idx="44">
                  <c:v>1.8294999999999999</c:v>
                </c:pt>
                <c:pt idx="45">
                  <c:v>1.94</c:v>
                </c:pt>
                <c:pt idx="46">
                  <c:v>1.994</c:v>
                </c:pt>
                <c:pt idx="47">
                  <c:v>1.84</c:v>
                </c:pt>
                <c:pt idx="48">
                  <c:v>1.756</c:v>
                </c:pt>
                <c:pt idx="49">
                  <c:v>1.6134999999999999</c:v>
                </c:pt>
                <c:pt idx="50">
                  <c:v>1.548</c:v>
                </c:pt>
                <c:pt idx="51">
                  <c:v>1.55</c:v>
                </c:pt>
                <c:pt idx="52">
                  <c:v>1.57</c:v>
                </c:pt>
              </c:numCache>
            </c:numRef>
          </c:val>
          <c:smooth val="0"/>
        </c:ser>
        <c:ser>
          <c:idx val="2"/>
          <c:order val="2"/>
          <c:tx>
            <c:strRef>
              <c:f>Barrels!$F$1</c:f>
              <c:strCache>
                <c:ptCount val="1"/>
                <c:pt idx="0">
                  <c:v>2010</c:v>
                </c:pt>
              </c:strCache>
            </c:strRef>
          </c:tx>
          <c:spPr>
            <a:ln w="22225">
              <a:solidFill>
                <a:srgbClr val="00B050"/>
              </a:solidFill>
            </a:ln>
          </c:spPr>
          <c:marker>
            <c:symbol val="none"/>
          </c:marker>
          <c:cat>
            <c:strRef>
              <c:f>Barrels!$B$2:$B$54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Barrels!$F$2:$F$54</c:f>
              <c:numCache>
                <c:formatCode>General</c:formatCode>
                <c:ptCount val="53"/>
                <c:pt idx="1">
                  <c:v>1.4350000000000001</c:v>
                </c:pt>
                <c:pt idx="2">
                  <c:v>1.4450000000000001</c:v>
                </c:pt>
                <c:pt idx="3">
                  <c:v>1.4913000000000001</c:v>
                </c:pt>
                <c:pt idx="4">
                  <c:v>1.5069999999999999</c:v>
                </c:pt>
                <c:pt idx="5">
                  <c:v>1.474</c:v>
                </c:pt>
                <c:pt idx="6">
                  <c:v>1.4650000000000001</c:v>
                </c:pt>
                <c:pt idx="7">
                  <c:v>1.4013</c:v>
                </c:pt>
                <c:pt idx="8">
                  <c:v>1.329</c:v>
                </c:pt>
                <c:pt idx="9">
                  <c:v>1.2725</c:v>
                </c:pt>
                <c:pt idx="10">
                  <c:v>1.2544999999999999</c:v>
                </c:pt>
                <c:pt idx="11">
                  <c:v>1.2629999999999999</c:v>
                </c:pt>
                <c:pt idx="12">
                  <c:v>1.2805</c:v>
                </c:pt>
                <c:pt idx="13">
                  <c:v>1.355</c:v>
                </c:pt>
                <c:pt idx="14">
                  <c:v>1.4384999999999999</c:v>
                </c:pt>
                <c:pt idx="15">
                  <c:v>1.3879999999999999</c:v>
                </c:pt>
                <c:pt idx="16">
                  <c:v>1.3480000000000001</c:v>
                </c:pt>
                <c:pt idx="17">
                  <c:v>1.369</c:v>
                </c:pt>
                <c:pt idx="18">
                  <c:v>1.3759999999999999</c:v>
                </c:pt>
                <c:pt idx="19">
                  <c:v>1.3975</c:v>
                </c:pt>
                <c:pt idx="20">
                  <c:v>1.4470000000000001</c:v>
                </c:pt>
                <c:pt idx="21">
                  <c:v>1.4575</c:v>
                </c:pt>
                <c:pt idx="22">
                  <c:v>1.3744000000000001</c:v>
                </c:pt>
                <c:pt idx="23">
                  <c:v>1.337</c:v>
                </c:pt>
                <c:pt idx="24">
                  <c:v>1.357</c:v>
                </c:pt>
                <c:pt idx="25">
                  <c:v>1.38</c:v>
                </c:pt>
                <c:pt idx="26">
                  <c:v>1.391</c:v>
                </c:pt>
                <c:pt idx="27">
                  <c:v>1.4781</c:v>
                </c:pt>
                <c:pt idx="28">
                  <c:v>1.52</c:v>
                </c:pt>
                <c:pt idx="29">
                  <c:v>1.5465</c:v>
                </c:pt>
                <c:pt idx="30">
                  <c:v>1.5585</c:v>
                </c:pt>
                <c:pt idx="31">
                  <c:v>1.5620000000000001</c:v>
                </c:pt>
                <c:pt idx="32">
                  <c:v>1.583</c:v>
                </c:pt>
                <c:pt idx="33">
                  <c:v>1.595</c:v>
                </c:pt>
                <c:pt idx="34">
                  <c:v>1.6365000000000001</c:v>
                </c:pt>
                <c:pt idx="35">
                  <c:v>1.6719999999999999</c:v>
                </c:pt>
                <c:pt idx="36">
                  <c:v>1.6924999999999999</c:v>
                </c:pt>
                <c:pt idx="37">
                  <c:v>1.71</c:v>
                </c:pt>
                <c:pt idx="38">
                  <c:v>1.73</c:v>
                </c:pt>
                <c:pt idx="39">
                  <c:v>1.7350000000000001</c:v>
                </c:pt>
                <c:pt idx="40">
                  <c:v>1.7350000000000001</c:v>
                </c:pt>
                <c:pt idx="41">
                  <c:v>1.7324999999999999</c:v>
                </c:pt>
                <c:pt idx="42">
                  <c:v>1.702</c:v>
                </c:pt>
                <c:pt idx="43">
                  <c:v>1.6739999999999999</c:v>
                </c:pt>
                <c:pt idx="44">
                  <c:v>1.5634999999999999</c:v>
                </c:pt>
                <c:pt idx="45">
                  <c:v>1.405</c:v>
                </c:pt>
                <c:pt idx="46">
                  <c:v>1.3895</c:v>
                </c:pt>
                <c:pt idx="47">
                  <c:v>1.44</c:v>
                </c:pt>
                <c:pt idx="48">
                  <c:v>1.4650000000000001</c:v>
                </c:pt>
                <c:pt idx="49">
                  <c:v>1.3865000000000001</c:v>
                </c:pt>
                <c:pt idx="50">
                  <c:v>1.3520000000000001</c:v>
                </c:pt>
                <c:pt idx="51">
                  <c:v>1.3725000000000001</c:v>
                </c:pt>
                <c:pt idx="52">
                  <c:v>1.335</c:v>
                </c:pt>
              </c:numCache>
            </c:numRef>
          </c:val>
          <c:smooth val="0"/>
        </c:ser>
        <c:ser>
          <c:idx val="5"/>
          <c:order val="3"/>
          <c:tx>
            <c:strRef>
              <c:f>Barrels!$I$1</c:f>
              <c:strCache>
                <c:ptCount val="1"/>
                <c:pt idx="0">
                  <c:v>4-Yr-Avg*</c:v>
                </c:pt>
              </c:strCache>
            </c:strRef>
          </c:tx>
          <c:spPr>
            <a:ln>
              <a:solidFill>
                <a:srgbClr val="7030A0"/>
              </a:solidFill>
            </a:ln>
          </c:spPr>
          <c:marker>
            <c:symbol val="none"/>
          </c:marker>
          <c:cat>
            <c:strRef>
              <c:f>Barrels!$B$2:$B$54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Barrels!$I$2:$I$54</c:f>
              <c:numCache>
                <c:formatCode>General</c:formatCode>
                <c:ptCount val="53"/>
                <c:pt idx="0">
                  <c:v>1.8038000000000001</c:v>
                </c:pt>
                <c:pt idx="1">
                  <c:v>1.4628000000000001</c:v>
                </c:pt>
                <c:pt idx="2">
                  <c:v>1.4499</c:v>
                </c:pt>
                <c:pt idx="3">
                  <c:v>1.4626999999999999</c:v>
                </c:pt>
                <c:pt idx="4">
                  <c:v>1.4985999999999999</c:v>
                </c:pt>
                <c:pt idx="5">
                  <c:v>1.5608</c:v>
                </c:pt>
                <c:pt idx="6">
                  <c:v>1.6153</c:v>
                </c:pt>
                <c:pt idx="7">
                  <c:v>1.6659999999999999</c:v>
                </c:pt>
                <c:pt idx="8">
                  <c:v>1.605</c:v>
                </c:pt>
                <c:pt idx="9">
                  <c:v>1.5898000000000001</c:v>
                </c:pt>
                <c:pt idx="10">
                  <c:v>1.5689</c:v>
                </c:pt>
                <c:pt idx="11">
                  <c:v>1.5165999999999999</c:v>
                </c:pt>
                <c:pt idx="12">
                  <c:v>1.4979</c:v>
                </c:pt>
                <c:pt idx="13">
                  <c:v>1.5062</c:v>
                </c:pt>
                <c:pt idx="14">
                  <c:v>1.4938</c:v>
                </c:pt>
                <c:pt idx="15">
                  <c:v>1.4455</c:v>
                </c:pt>
                <c:pt idx="16">
                  <c:v>1.4734</c:v>
                </c:pt>
                <c:pt idx="17">
                  <c:v>1.4916</c:v>
                </c:pt>
                <c:pt idx="18">
                  <c:v>1.5101</c:v>
                </c:pt>
                <c:pt idx="19">
                  <c:v>1.5341</c:v>
                </c:pt>
                <c:pt idx="20">
                  <c:v>1.5381</c:v>
                </c:pt>
                <c:pt idx="21">
                  <c:v>1.6318999999999999</c:v>
                </c:pt>
                <c:pt idx="22">
                  <c:v>1.6374</c:v>
                </c:pt>
                <c:pt idx="23">
                  <c:v>1.6611</c:v>
                </c:pt>
                <c:pt idx="24">
                  <c:v>1.6238999999999999</c:v>
                </c:pt>
                <c:pt idx="25">
                  <c:v>1.6153999999999999</c:v>
                </c:pt>
                <c:pt idx="26">
                  <c:v>1.6294</c:v>
                </c:pt>
                <c:pt idx="27">
                  <c:v>1.6133</c:v>
                </c:pt>
                <c:pt idx="28">
                  <c:v>1.6618999999999999</c:v>
                </c:pt>
                <c:pt idx="29">
                  <c:v>1.6889000000000001</c:v>
                </c:pt>
                <c:pt idx="30">
                  <c:v>1.6813</c:v>
                </c:pt>
                <c:pt idx="31">
                  <c:v>1.6694</c:v>
                </c:pt>
                <c:pt idx="32">
                  <c:v>1.6838</c:v>
                </c:pt>
                <c:pt idx="33">
                  <c:v>1.6517999999999999</c:v>
                </c:pt>
                <c:pt idx="34">
                  <c:v>1.6032999999999999</c:v>
                </c:pt>
                <c:pt idx="35">
                  <c:v>1.5871999999999999</c:v>
                </c:pt>
                <c:pt idx="36">
                  <c:v>1.6375</c:v>
                </c:pt>
                <c:pt idx="37">
                  <c:v>1.6575</c:v>
                </c:pt>
                <c:pt idx="38">
                  <c:v>1.6803999999999999</c:v>
                </c:pt>
                <c:pt idx="39">
                  <c:v>1.6480999999999999</c:v>
                </c:pt>
                <c:pt idx="40">
                  <c:v>1.6698999999999999</c:v>
                </c:pt>
                <c:pt idx="41">
                  <c:v>1.6994</c:v>
                </c:pt>
                <c:pt idx="42">
                  <c:v>1.6675</c:v>
                </c:pt>
                <c:pt idx="43">
                  <c:v>1.6476</c:v>
                </c:pt>
                <c:pt idx="44">
                  <c:v>1.6357999999999999</c:v>
                </c:pt>
                <c:pt idx="45">
                  <c:v>1.6243000000000001</c:v>
                </c:pt>
                <c:pt idx="46">
                  <c:v>1.6409</c:v>
                </c:pt>
                <c:pt idx="47">
                  <c:v>1.6385000000000001</c:v>
                </c:pt>
                <c:pt idx="48">
                  <c:v>1.6173</c:v>
                </c:pt>
                <c:pt idx="49">
                  <c:v>1.5294000000000001</c:v>
                </c:pt>
                <c:pt idx="50">
                  <c:v>1.4539</c:v>
                </c:pt>
                <c:pt idx="51">
                  <c:v>1.4363999999999999</c:v>
                </c:pt>
                <c:pt idx="52">
                  <c:v>1.3976999999999999</c:v>
                </c:pt>
              </c:numCache>
            </c:numRef>
          </c:val>
          <c:smooth val="0"/>
        </c:ser>
        <c:dLbls>
          <c:showLegendKey val="0"/>
          <c:showVal val="0"/>
          <c:showCatName val="0"/>
          <c:showSerName val="0"/>
          <c:showPercent val="0"/>
          <c:showBubbleSize val="0"/>
        </c:dLbls>
        <c:marker val="1"/>
        <c:smooth val="0"/>
        <c:axId val="189175296"/>
        <c:axId val="189176832"/>
      </c:lineChart>
      <c:catAx>
        <c:axId val="189175296"/>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89176832"/>
        <c:crosses val="autoZero"/>
        <c:auto val="1"/>
        <c:lblAlgn val="ctr"/>
        <c:lblOffset val="100"/>
        <c:tickLblSkip val="1"/>
        <c:tickMarkSkip val="1"/>
        <c:noMultiLvlLbl val="0"/>
      </c:catAx>
      <c:valAx>
        <c:axId val="189176832"/>
        <c:scaling>
          <c:orientation val="minMax"/>
          <c:max val="2.5"/>
          <c:min val="1"/>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89175296"/>
        <c:crosses val="autoZero"/>
        <c:crossBetween val="between"/>
      </c:valAx>
    </c:plotArea>
    <c:legend>
      <c:legendPos val="b"/>
      <c:layout/>
      <c:overlay val="0"/>
      <c:txPr>
        <a:bodyPr/>
        <a:lstStyle/>
        <a:p>
          <a:pPr>
            <a:defRPr sz="6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288" l="0.70000000000000095" r="0.70000000000000095" t="0.75000000000001288" header="0.30000000000000032" footer="0.30000000000000032"/>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Block Cheddar 40 #- CME Average Weekly Dollars per Pound</a:t>
            </a:r>
          </a:p>
        </c:rich>
      </c:tx>
      <c:layout/>
      <c:overlay val="0"/>
    </c:title>
    <c:autoTitleDeleted val="0"/>
    <c:plotArea>
      <c:layout/>
      <c:lineChart>
        <c:grouping val="standard"/>
        <c:varyColors val="0"/>
        <c:ser>
          <c:idx val="3"/>
          <c:order val="0"/>
          <c:tx>
            <c:strRef>
              <c:f>Blocks!$D$1</c:f>
              <c:strCache>
                <c:ptCount val="1"/>
                <c:pt idx="0">
                  <c:v>2012</c:v>
                </c:pt>
              </c:strCache>
            </c:strRef>
          </c:tx>
          <c:spPr>
            <a:ln>
              <a:solidFill>
                <a:srgbClr val="0070C0"/>
              </a:solidFill>
            </a:ln>
          </c:spPr>
          <c:marker>
            <c:symbol val="none"/>
          </c:marker>
          <c:val>
            <c:numRef>
              <c:f>Blocks!$D$3:$D$54</c:f>
              <c:numCache>
                <c:formatCode>General</c:formatCode>
                <c:ptCount val="52"/>
                <c:pt idx="0">
                  <c:v>1.5906</c:v>
                </c:pt>
                <c:pt idx="1">
                  <c:v>1.5960000000000001</c:v>
                </c:pt>
                <c:pt idx="2">
                  <c:v>1.55</c:v>
                </c:pt>
                <c:pt idx="3">
                  <c:v>1.506</c:v>
                </c:pt>
                <c:pt idx="4">
                  <c:v>1.4964999999999999</c:v>
                </c:pt>
                <c:pt idx="5">
                  <c:v>1.4770000000000001</c:v>
                </c:pt>
                <c:pt idx="6">
                  <c:v>1.482</c:v>
                </c:pt>
                <c:pt idx="7">
                  <c:v>1.4750000000000001</c:v>
                </c:pt>
                <c:pt idx="8">
                  <c:v>1.4790000000000001</c:v>
                </c:pt>
                <c:pt idx="9">
                  <c:v>1.4764999999999999</c:v>
                </c:pt>
                <c:pt idx="10">
                  <c:v>1.5345</c:v>
                </c:pt>
                <c:pt idx="11">
                  <c:v>1.59</c:v>
                </c:pt>
                <c:pt idx="12">
                  <c:v>1.4904999999999999</c:v>
                </c:pt>
                <c:pt idx="13">
                  <c:v>1.4894000000000001</c:v>
                </c:pt>
                <c:pt idx="14">
                  <c:v>1.4875</c:v>
                </c:pt>
                <c:pt idx="15">
                  <c:v>1.5029999999999999</c:v>
                </c:pt>
                <c:pt idx="16">
                  <c:v>1.5265</c:v>
                </c:pt>
                <c:pt idx="17">
                  <c:v>1.5349999999999999</c:v>
                </c:pt>
                <c:pt idx="18">
                  <c:v>1.5024999999999999</c:v>
                </c:pt>
                <c:pt idx="19">
                  <c:v>1.5</c:v>
                </c:pt>
                <c:pt idx="20">
                  <c:v>1.5145</c:v>
                </c:pt>
                <c:pt idx="21">
                  <c:v>1.61</c:v>
                </c:pt>
                <c:pt idx="22">
                  <c:v>1.6080000000000001</c:v>
                </c:pt>
                <c:pt idx="23">
                  <c:v>1.645</c:v>
                </c:pt>
                <c:pt idx="24">
                  <c:v>1.6194999999999999</c:v>
                </c:pt>
                <c:pt idx="25">
                  <c:v>1.649</c:v>
                </c:pt>
                <c:pt idx="26">
                  <c:v>1.64</c:v>
                </c:pt>
                <c:pt idx="27">
                  <c:v>1.6539999999999999</c:v>
                </c:pt>
                <c:pt idx="28">
                  <c:v>1.716</c:v>
                </c:pt>
                <c:pt idx="29">
                  <c:v>1.7150000000000001</c:v>
                </c:pt>
                <c:pt idx="30">
                  <c:v>1.704</c:v>
                </c:pt>
                <c:pt idx="31">
                  <c:v>1.8185</c:v>
                </c:pt>
                <c:pt idx="32">
                  <c:v>1.8654999999999999</c:v>
                </c:pt>
                <c:pt idx="33">
                  <c:v>1.8440000000000001</c:v>
                </c:pt>
                <c:pt idx="34">
                  <c:v>1.8505</c:v>
                </c:pt>
                <c:pt idx="35">
                  <c:v>1.827</c:v>
                </c:pt>
                <c:pt idx="36">
                  <c:v>1.8454999999999999</c:v>
                </c:pt>
                <c:pt idx="37">
                  <c:v>1.9490000000000001</c:v>
                </c:pt>
                <c:pt idx="38">
                  <c:v>2.0565000000000002</c:v>
                </c:pt>
                <c:pt idx="39">
                  <c:v>2.0939999999999999</c:v>
                </c:pt>
                <c:pt idx="40">
                  <c:v>2.1</c:v>
                </c:pt>
              </c:numCache>
            </c:numRef>
          </c:val>
          <c:smooth val="0"/>
        </c:ser>
        <c:ser>
          <c:idx val="0"/>
          <c:order val="1"/>
          <c:tx>
            <c:strRef>
              <c:f>Blocks!$E$1</c:f>
              <c:strCache>
                <c:ptCount val="1"/>
                <c:pt idx="0">
                  <c:v>2011</c:v>
                </c:pt>
              </c:strCache>
            </c:strRef>
          </c:tx>
          <c:spPr>
            <a:ln w="22225">
              <a:solidFill>
                <a:srgbClr val="C00000"/>
              </a:solidFill>
            </a:ln>
          </c:spPr>
          <c:marker>
            <c:symbol val="none"/>
          </c:marker>
          <c:cat>
            <c:strRef>
              <c:f>Blocks!$B$2:$B$54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Blocks!$E$2:$E$54</c:f>
              <c:numCache>
                <c:formatCode>General</c:formatCode>
                <c:ptCount val="53"/>
                <c:pt idx="1">
                  <c:v>1.351</c:v>
                </c:pt>
                <c:pt idx="2">
                  <c:v>1.4704999999999999</c:v>
                </c:pt>
                <c:pt idx="3">
                  <c:v>1.5125</c:v>
                </c:pt>
                <c:pt idx="4">
                  <c:v>1.6735</c:v>
                </c:pt>
                <c:pt idx="5">
                  <c:v>1.7785</c:v>
                </c:pt>
                <c:pt idx="6">
                  <c:v>1.887</c:v>
                </c:pt>
                <c:pt idx="7">
                  <c:v>1.9435</c:v>
                </c:pt>
                <c:pt idx="8">
                  <c:v>1.9850000000000001</c:v>
                </c:pt>
                <c:pt idx="9">
                  <c:v>2.0030000000000001</c:v>
                </c:pt>
                <c:pt idx="10">
                  <c:v>2.0145</c:v>
                </c:pt>
                <c:pt idx="11">
                  <c:v>1.7585</c:v>
                </c:pt>
                <c:pt idx="12">
                  <c:v>1.6355</c:v>
                </c:pt>
                <c:pt idx="13">
                  <c:v>1.6435</c:v>
                </c:pt>
                <c:pt idx="14">
                  <c:v>1.5794999999999999</c:v>
                </c:pt>
                <c:pt idx="15">
                  <c:v>1.6220000000000001</c:v>
                </c:pt>
                <c:pt idx="16">
                  <c:v>1.6119000000000001</c:v>
                </c:pt>
                <c:pt idx="17">
                  <c:v>1.6045</c:v>
                </c:pt>
                <c:pt idx="18">
                  <c:v>1.639</c:v>
                </c:pt>
                <c:pt idx="19">
                  <c:v>1.6315</c:v>
                </c:pt>
                <c:pt idx="20">
                  <c:v>1.67</c:v>
                </c:pt>
                <c:pt idx="21">
                  <c:v>1.766</c:v>
                </c:pt>
                <c:pt idx="22">
                  <c:v>1.9438</c:v>
                </c:pt>
                <c:pt idx="23">
                  <c:v>2.1105</c:v>
                </c:pt>
                <c:pt idx="24">
                  <c:v>2.1124999999999998</c:v>
                </c:pt>
                <c:pt idx="25">
                  <c:v>2.13</c:v>
                </c:pt>
                <c:pt idx="26">
                  <c:v>2.129</c:v>
                </c:pt>
                <c:pt idx="27">
                  <c:v>2.1131000000000002</c:v>
                </c:pt>
                <c:pt idx="28">
                  <c:v>2.0495000000000001</c:v>
                </c:pt>
                <c:pt idx="29">
                  <c:v>2.14</c:v>
                </c:pt>
                <c:pt idx="30">
                  <c:v>2.1549999999999998</c:v>
                </c:pt>
                <c:pt idx="31">
                  <c:v>2.1435</c:v>
                </c:pt>
                <c:pt idx="32">
                  <c:v>2.0819999999999999</c:v>
                </c:pt>
                <c:pt idx="33">
                  <c:v>1.984</c:v>
                </c:pt>
                <c:pt idx="34">
                  <c:v>1.79</c:v>
                </c:pt>
                <c:pt idx="35">
                  <c:v>1.79</c:v>
                </c:pt>
                <c:pt idx="36">
                  <c:v>1.7887999999999999</c:v>
                </c:pt>
                <c:pt idx="37">
                  <c:v>1.7825</c:v>
                </c:pt>
                <c:pt idx="38">
                  <c:v>1.7275</c:v>
                </c:pt>
                <c:pt idx="39">
                  <c:v>1.7210000000000001</c:v>
                </c:pt>
                <c:pt idx="40">
                  <c:v>1.734</c:v>
                </c:pt>
                <c:pt idx="41">
                  <c:v>1.7030000000000001</c:v>
                </c:pt>
                <c:pt idx="42">
                  <c:v>1.7184999999999999</c:v>
                </c:pt>
                <c:pt idx="43">
                  <c:v>1.7270000000000001</c:v>
                </c:pt>
                <c:pt idx="44">
                  <c:v>1.8125</c:v>
                </c:pt>
                <c:pt idx="45">
                  <c:v>1.9045000000000001</c:v>
                </c:pt>
                <c:pt idx="46">
                  <c:v>1.9555</c:v>
                </c:pt>
                <c:pt idx="47">
                  <c:v>1.8158000000000001</c:v>
                </c:pt>
                <c:pt idx="48">
                  <c:v>1.7805</c:v>
                </c:pt>
                <c:pt idx="49">
                  <c:v>1.6865000000000001</c:v>
                </c:pt>
                <c:pt idx="50">
                  <c:v>1.591</c:v>
                </c:pt>
                <c:pt idx="51">
                  <c:v>1.5625</c:v>
                </c:pt>
                <c:pt idx="52">
                  <c:v>1.5625</c:v>
                </c:pt>
              </c:numCache>
            </c:numRef>
          </c:val>
          <c:smooth val="0"/>
        </c:ser>
        <c:ser>
          <c:idx val="1"/>
          <c:order val="2"/>
          <c:tx>
            <c:strRef>
              <c:f>Blocks!$F$1</c:f>
              <c:strCache>
                <c:ptCount val="1"/>
                <c:pt idx="0">
                  <c:v>2010</c:v>
                </c:pt>
              </c:strCache>
            </c:strRef>
          </c:tx>
          <c:spPr>
            <a:ln w="22225">
              <a:solidFill>
                <a:srgbClr val="00B050"/>
              </a:solidFill>
            </a:ln>
          </c:spPr>
          <c:marker>
            <c:symbol val="none"/>
          </c:marker>
          <c:cat>
            <c:strRef>
              <c:f>Blocks!$B$2:$B$54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Blocks!$F$2:$F$54</c:f>
              <c:numCache>
                <c:formatCode>General</c:formatCode>
                <c:ptCount val="53"/>
                <c:pt idx="1">
                  <c:v>1.4245000000000001</c:v>
                </c:pt>
                <c:pt idx="2">
                  <c:v>1.413</c:v>
                </c:pt>
                <c:pt idx="3">
                  <c:v>1.4662999999999999</c:v>
                </c:pt>
                <c:pt idx="4">
                  <c:v>1.5129999999999999</c:v>
                </c:pt>
                <c:pt idx="5">
                  <c:v>1.4990000000000001</c:v>
                </c:pt>
                <c:pt idx="6">
                  <c:v>1.4990000000000001</c:v>
                </c:pt>
                <c:pt idx="7">
                  <c:v>1.4413</c:v>
                </c:pt>
                <c:pt idx="8">
                  <c:v>1.369</c:v>
                </c:pt>
                <c:pt idx="9">
                  <c:v>1.3205</c:v>
                </c:pt>
                <c:pt idx="10">
                  <c:v>1.2745</c:v>
                </c:pt>
                <c:pt idx="11">
                  <c:v>1.268</c:v>
                </c:pt>
                <c:pt idx="12">
                  <c:v>1.2869999999999999</c:v>
                </c:pt>
                <c:pt idx="13">
                  <c:v>1.3813</c:v>
                </c:pt>
                <c:pt idx="14">
                  <c:v>1.4875</c:v>
                </c:pt>
                <c:pt idx="15">
                  <c:v>1.4295</c:v>
                </c:pt>
                <c:pt idx="16">
                  <c:v>1.3705000000000001</c:v>
                </c:pt>
                <c:pt idx="17">
                  <c:v>1.383</c:v>
                </c:pt>
                <c:pt idx="18">
                  <c:v>1.383</c:v>
                </c:pt>
                <c:pt idx="19">
                  <c:v>1.415</c:v>
                </c:pt>
                <c:pt idx="20">
                  <c:v>1.4804999999999999</c:v>
                </c:pt>
                <c:pt idx="21">
                  <c:v>1.4895</c:v>
                </c:pt>
                <c:pt idx="22">
                  <c:v>1.4156</c:v>
                </c:pt>
                <c:pt idx="23">
                  <c:v>1.373</c:v>
                </c:pt>
                <c:pt idx="24">
                  <c:v>1.393</c:v>
                </c:pt>
                <c:pt idx="25">
                  <c:v>1.4005000000000001</c:v>
                </c:pt>
                <c:pt idx="26">
                  <c:v>1.421</c:v>
                </c:pt>
                <c:pt idx="27">
                  <c:v>1.5005999999999999</c:v>
                </c:pt>
                <c:pt idx="28">
                  <c:v>1.5535000000000001</c:v>
                </c:pt>
                <c:pt idx="29">
                  <c:v>1.597</c:v>
                </c:pt>
                <c:pt idx="30">
                  <c:v>1.6025</c:v>
                </c:pt>
                <c:pt idx="31">
                  <c:v>1.6025</c:v>
                </c:pt>
                <c:pt idx="32">
                  <c:v>1.6180000000000001</c:v>
                </c:pt>
                <c:pt idx="33">
                  <c:v>1.631</c:v>
                </c:pt>
                <c:pt idx="34">
                  <c:v>1.669</c:v>
                </c:pt>
                <c:pt idx="35">
                  <c:v>1.7110000000000001</c:v>
                </c:pt>
                <c:pt idx="36">
                  <c:v>1.7262999999999999</c:v>
                </c:pt>
                <c:pt idx="37">
                  <c:v>1.7350000000000001</c:v>
                </c:pt>
                <c:pt idx="38">
                  <c:v>1.7470000000000001</c:v>
                </c:pt>
                <c:pt idx="39">
                  <c:v>1.756</c:v>
                </c:pt>
                <c:pt idx="40">
                  <c:v>1.7665</c:v>
                </c:pt>
                <c:pt idx="41">
                  <c:v>1.764</c:v>
                </c:pt>
                <c:pt idx="42">
                  <c:v>1.7030000000000001</c:v>
                </c:pt>
                <c:pt idx="43">
                  <c:v>1.6579999999999999</c:v>
                </c:pt>
                <c:pt idx="44">
                  <c:v>1.5309999999999999</c:v>
                </c:pt>
                <c:pt idx="45">
                  <c:v>1.4039999999999999</c:v>
                </c:pt>
                <c:pt idx="46">
                  <c:v>1.4285000000000001</c:v>
                </c:pt>
                <c:pt idx="47">
                  <c:v>1.4775</c:v>
                </c:pt>
                <c:pt idx="48">
                  <c:v>1.5</c:v>
                </c:pt>
                <c:pt idx="49">
                  <c:v>1.4515</c:v>
                </c:pt>
                <c:pt idx="50">
                  <c:v>1.3325</c:v>
                </c:pt>
                <c:pt idx="51">
                  <c:v>1.3225</c:v>
                </c:pt>
                <c:pt idx="52">
                  <c:v>1.3305</c:v>
                </c:pt>
              </c:numCache>
            </c:numRef>
          </c:val>
          <c:smooth val="0"/>
        </c:ser>
        <c:ser>
          <c:idx val="4"/>
          <c:order val="3"/>
          <c:tx>
            <c:strRef>
              <c:f>Blocks!$I$1</c:f>
              <c:strCache>
                <c:ptCount val="1"/>
                <c:pt idx="0">
                  <c:v>4-Yr-Avg*</c:v>
                </c:pt>
              </c:strCache>
            </c:strRef>
          </c:tx>
          <c:spPr>
            <a:ln w="22225">
              <a:solidFill>
                <a:srgbClr val="7030A0"/>
              </a:solidFill>
            </a:ln>
          </c:spPr>
          <c:marker>
            <c:symbol val="none"/>
          </c:marker>
          <c:cat>
            <c:strRef>
              <c:f>Blocks!$B$2:$B$54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Blocks!$I$2:$I$54</c:f>
              <c:numCache>
                <c:formatCode>General</c:formatCode>
                <c:ptCount val="53"/>
                <c:pt idx="0">
                  <c:v>1.8588</c:v>
                </c:pt>
                <c:pt idx="1">
                  <c:v>1.4539</c:v>
                </c:pt>
                <c:pt idx="2">
                  <c:v>1.4219999999999999</c:v>
                </c:pt>
                <c:pt idx="3">
                  <c:v>1.4247000000000001</c:v>
                </c:pt>
                <c:pt idx="4">
                  <c:v>1.5125</c:v>
                </c:pt>
                <c:pt idx="5">
                  <c:v>1.5904</c:v>
                </c:pt>
                <c:pt idx="6">
                  <c:v>1.6496</c:v>
                </c:pt>
                <c:pt idx="7">
                  <c:v>1.7029000000000001</c:v>
                </c:pt>
                <c:pt idx="8">
                  <c:v>1.6424000000000001</c:v>
                </c:pt>
                <c:pt idx="9">
                  <c:v>1.6</c:v>
                </c:pt>
                <c:pt idx="10">
                  <c:v>1.5879000000000001</c:v>
                </c:pt>
                <c:pt idx="11">
                  <c:v>1.5042</c:v>
                </c:pt>
                <c:pt idx="12">
                  <c:v>1.4979</c:v>
                </c:pt>
                <c:pt idx="13">
                  <c:v>1.5376000000000001</c:v>
                </c:pt>
                <c:pt idx="14">
                  <c:v>1.5592999999999999</c:v>
                </c:pt>
                <c:pt idx="15">
                  <c:v>1.4944</c:v>
                </c:pt>
                <c:pt idx="16">
                  <c:v>1.5208999999999999</c:v>
                </c:pt>
                <c:pt idx="17">
                  <c:v>1.5239</c:v>
                </c:pt>
                <c:pt idx="18">
                  <c:v>1.5334000000000001</c:v>
                </c:pt>
                <c:pt idx="19">
                  <c:v>1.5569999999999999</c:v>
                </c:pt>
                <c:pt idx="20">
                  <c:v>1.5972</c:v>
                </c:pt>
                <c:pt idx="21">
                  <c:v>1.6596</c:v>
                </c:pt>
                <c:pt idx="22">
                  <c:v>1.6731</c:v>
                </c:pt>
                <c:pt idx="23">
                  <c:v>1.6720999999999999</c:v>
                </c:pt>
                <c:pt idx="24">
                  <c:v>1.6584000000000001</c:v>
                </c:pt>
                <c:pt idx="25">
                  <c:v>1.6434</c:v>
                </c:pt>
                <c:pt idx="26">
                  <c:v>1.6614</c:v>
                </c:pt>
                <c:pt idx="27">
                  <c:v>1.641</c:v>
                </c:pt>
                <c:pt idx="28">
                  <c:v>1.6673</c:v>
                </c:pt>
                <c:pt idx="29">
                  <c:v>1.7384999999999999</c:v>
                </c:pt>
                <c:pt idx="30">
                  <c:v>1.7370000000000001</c:v>
                </c:pt>
                <c:pt idx="31">
                  <c:v>1.6953</c:v>
                </c:pt>
                <c:pt idx="32">
                  <c:v>1.7002999999999999</c:v>
                </c:pt>
                <c:pt idx="33">
                  <c:v>1.6789000000000001</c:v>
                </c:pt>
                <c:pt idx="34">
                  <c:v>1.6375</c:v>
                </c:pt>
                <c:pt idx="35">
                  <c:v>1.6284000000000001</c:v>
                </c:pt>
                <c:pt idx="36">
                  <c:v>1.6737</c:v>
                </c:pt>
                <c:pt idx="37">
                  <c:v>1.6838</c:v>
                </c:pt>
                <c:pt idx="38">
                  <c:v>1.7076</c:v>
                </c:pt>
                <c:pt idx="39">
                  <c:v>1.6851</c:v>
                </c:pt>
                <c:pt idx="40">
                  <c:v>1.7043999999999999</c:v>
                </c:pt>
                <c:pt idx="41">
                  <c:v>1.7048000000000001</c:v>
                </c:pt>
                <c:pt idx="42">
                  <c:v>1.6633</c:v>
                </c:pt>
                <c:pt idx="43">
                  <c:v>1.6377999999999999</c:v>
                </c:pt>
                <c:pt idx="44">
                  <c:v>1.6235999999999999</c:v>
                </c:pt>
                <c:pt idx="45">
                  <c:v>1.6469</c:v>
                </c:pt>
                <c:pt idx="46">
                  <c:v>1.6809000000000001</c:v>
                </c:pt>
                <c:pt idx="47">
                  <c:v>1.679</c:v>
                </c:pt>
                <c:pt idx="48">
                  <c:v>1.6910000000000001</c:v>
                </c:pt>
                <c:pt idx="49">
                  <c:v>1.6306</c:v>
                </c:pt>
                <c:pt idx="50">
                  <c:v>1.506</c:v>
                </c:pt>
                <c:pt idx="51">
                  <c:v>1.4689000000000001</c:v>
                </c:pt>
                <c:pt idx="52">
                  <c:v>1.4003000000000001</c:v>
                </c:pt>
              </c:numCache>
            </c:numRef>
          </c:val>
          <c:smooth val="0"/>
        </c:ser>
        <c:dLbls>
          <c:showLegendKey val="0"/>
          <c:showVal val="0"/>
          <c:showCatName val="0"/>
          <c:showSerName val="0"/>
          <c:showPercent val="0"/>
          <c:showBubbleSize val="0"/>
        </c:dLbls>
        <c:marker val="1"/>
        <c:smooth val="0"/>
        <c:axId val="189380864"/>
        <c:axId val="189386752"/>
      </c:lineChart>
      <c:catAx>
        <c:axId val="189380864"/>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89386752"/>
        <c:crosses val="autoZero"/>
        <c:auto val="1"/>
        <c:lblAlgn val="ctr"/>
        <c:lblOffset val="100"/>
        <c:tickLblSkip val="1"/>
        <c:tickMarkSkip val="1"/>
        <c:noMultiLvlLbl val="0"/>
      </c:catAx>
      <c:valAx>
        <c:axId val="189386752"/>
        <c:scaling>
          <c:orientation val="minMax"/>
          <c:max val="2.5"/>
          <c:min val="1"/>
        </c:scaling>
        <c:delete val="0"/>
        <c:axPos val="l"/>
        <c:majorGridlines/>
        <c:numFmt formatCode="General"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89380864"/>
        <c:crosses val="autoZero"/>
        <c:crossBetween val="between"/>
      </c:valAx>
    </c:plotArea>
    <c:legend>
      <c:legendPos val="b"/>
      <c:layout/>
      <c:overlay val="0"/>
      <c:txPr>
        <a:bodyPr/>
        <a:lstStyle/>
        <a:p>
          <a:pPr>
            <a:defRPr sz="6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277" l="0.70000000000000062" r="0.70000000000000062" t="0.75000000000001277"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Milk Class III- CME Average Weekly Price cwt</a:t>
            </a:r>
          </a:p>
        </c:rich>
      </c:tx>
      <c:layout/>
      <c:overlay val="0"/>
    </c:title>
    <c:autoTitleDeleted val="0"/>
    <c:plotArea>
      <c:layout/>
      <c:lineChart>
        <c:grouping val="standard"/>
        <c:varyColors val="0"/>
        <c:ser>
          <c:idx val="0"/>
          <c:order val="0"/>
          <c:tx>
            <c:strRef>
              <c:f>Milk!$D$1</c:f>
              <c:strCache>
                <c:ptCount val="1"/>
                <c:pt idx="0">
                  <c:v>2012</c:v>
                </c:pt>
              </c:strCache>
            </c:strRef>
          </c:tx>
          <c:spPr>
            <a:ln w="22225">
              <a:solidFill>
                <a:srgbClr val="0070C0"/>
              </a:solidFill>
            </a:ln>
          </c:spPr>
          <c:marker>
            <c:symbol val="none"/>
          </c:marker>
          <c:cat>
            <c:strRef>
              <c:f>Milk!$B$2:$B$54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Milk!$D$2:$D$54</c:f>
              <c:numCache>
                <c:formatCode>General</c:formatCode>
                <c:ptCount val="53"/>
                <c:pt idx="0" formatCode="#,##0.00">
                  <c:v>18.309999999999999</c:v>
                </c:pt>
                <c:pt idx="1">
                  <c:v>17.170000000000002</c:v>
                </c:pt>
                <c:pt idx="2">
                  <c:v>17.126000000000001</c:v>
                </c:pt>
                <c:pt idx="3">
                  <c:v>17.079999999999998</c:v>
                </c:pt>
                <c:pt idx="4">
                  <c:v>17.094000000000001</c:v>
                </c:pt>
                <c:pt idx="5">
                  <c:v>16.905999999999999</c:v>
                </c:pt>
                <c:pt idx="6">
                  <c:v>16.091999999999999</c:v>
                </c:pt>
                <c:pt idx="7">
                  <c:v>16.091999999999999</c:v>
                </c:pt>
                <c:pt idx="8">
                  <c:v>16.074999999999999</c:v>
                </c:pt>
                <c:pt idx="9">
                  <c:v>15.928000000000001</c:v>
                </c:pt>
                <c:pt idx="10">
                  <c:v>15.314</c:v>
                </c:pt>
                <c:pt idx="11">
                  <c:v>15.512</c:v>
                </c:pt>
                <c:pt idx="12">
                  <c:v>15.634</c:v>
                </c:pt>
                <c:pt idx="13">
                  <c:v>15.644</c:v>
                </c:pt>
                <c:pt idx="14">
                  <c:v>15.683999999999999</c:v>
                </c:pt>
                <c:pt idx="15">
                  <c:v>15.678000000000001</c:v>
                </c:pt>
                <c:pt idx="16">
                  <c:v>15.77</c:v>
                </c:pt>
                <c:pt idx="17">
                  <c:v>15.738</c:v>
                </c:pt>
                <c:pt idx="18">
                  <c:v>15.602</c:v>
                </c:pt>
                <c:pt idx="19">
                  <c:v>15.176</c:v>
                </c:pt>
                <c:pt idx="20">
                  <c:v>15.215</c:v>
                </c:pt>
                <c:pt idx="21">
                  <c:v>15.228</c:v>
                </c:pt>
                <c:pt idx="22">
                  <c:v>15.363</c:v>
                </c:pt>
                <c:pt idx="23">
                  <c:v>15.506</c:v>
                </c:pt>
                <c:pt idx="24">
                  <c:v>15.635999999999999</c:v>
                </c:pt>
                <c:pt idx="25">
                  <c:v>15.654</c:v>
                </c:pt>
                <c:pt idx="26">
                  <c:v>16.152000000000001</c:v>
                </c:pt>
                <c:pt idx="27">
                  <c:v>16.68</c:v>
                </c:pt>
                <c:pt idx="28">
                  <c:v>16.638000000000002</c:v>
                </c:pt>
                <c:pt idx="29">
                  <c:v>16.7</c:v>
                </c:pt>
                <c:pt idx="30">
                  <c:v>16.8</c:v>
                </c:pt>
                <c:pt idx="31">
                  <c:v>16.936</c:v>
                </c:pt>
                <c:pt idx="32">
                  <c:v>17.597999999999999</c:v>
                </c:pt>
                <c:pt idx="33">
                  <c:v>17.63</c:v>
                </c:pt>
                <c:pt idx="34">
                  <c:v>17.952000000000002</c:v>
                </c:pt>
                <c:pt idx="35">
                  <c:v>18.234000000000002</c:v>
                </c:pt>
                <c:pt idx="36">
                  <c:v>18.864999999999998</c:v>
                </c:pt>
                <c:pt idx="37">
                  <c:v>19.05</c:v>
                </c:pt>
                <c:pt idx="38">
                  <c:v>18.891999999999999</c:v>
                </c:pt>
                <c:pt idx="39">
                  <c:v>18.956</c:v>
                </c:pt>
                <c:pt idx="40">
                  <c:v>21.071999999999999</c:v>
                </c:pt>
                <c:pt idx="41">
                  <c:v>21.074000000000002</c:v>
                </c:pt>
              </c:numCache>
            </c:numRef>
          </c:val>
          <c:smooth val="0"/>
        </c:ser>
        <c:ser>
          <c:idx val="1"/>
          <c:order val="1"/>
          <c:tx>
            <c:strRef>
              <c:f>Milk!$E$1</c:f>
              <c:strCache>
                <c:ptCount val="1"/>
                <c:pt idx="0">
                  <c:v>2011</c:v>
                </c:pt>
              </c:strCache>
            </c:strRef>
          </c:tx>
          <c:spPr>
            <a:ln w="22225">
              <a:solidFill>
                <a:srgbClr val="C00000"/>
              </a:solidFill>
            </a:ln>
          </c:spPr>
          <c:marker>
            <c:symbol val="none"/>
          </c:marker>
          <c:cat>
            <c:strRef>
              <c:f>Milk!$B$2:$B$54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Milk!$E$2:$E$54</c:f>
              <c:numCache>
                <c:formatCode>General</c:formatCode>
                <c:ptCount val="53"/>
                <c:pt idx="1">
                  <c:v>13.226000000000001</c:v>
                </c:pt>
                <c:pt idx="2">
                  <c:v>13.478</c:v>
                </c:pt>
                <c:pt idx="3">
                  <c:v>13.494999999999999</c:v>
                </c:pt>
                <c:pt idx="4">
                  <c:v>13.522</c:v>
                </c:pt>
                <c:pt idx="5">
                  <c:v>14.114000000000001</c:v>
                </c:pt>
                <c:pt idx="6">
                  <c:v>16.728000000000002</c:v>
                </c:pt>
                <c:pt idx="7">
                  <c:v>16.963999999999999</c:v>
                </c:pt>
                <c:pt idx="8">
                  <c:v>17.023</c:v>
                </c:pt>
                <c:pt idx="9">
                  <c:v>17.576000000000001</c:v>
                </c:pt>
                <c:pt idx="10">
                  <c:v>19.606000000000002</c:v>
                </c:pt>
                <c:pt idx="11">
                  <c:v>19.565999999999999</c:v>
                </c:pt>
                <c:pt idx="12">
                  <c:v>19.454000000000001</c:v>
                </c:pt>
                <c:pt idx="13">
                  <c:v>18.89</c:v>
                </c:pt>
                <c:pt idx="14">
                  <c:v>16.597999999999999</c:v>
                </c:pt>
                <c:pt idx="15">
                  <c:v>16.75</c:v>
                </c:pt>
                <c:pt idx="16">
                  <c:v>16.754999999999999</c:v>
                </c:pt>
                <c:pt idx="17">
                  <c:v>16.722000000000001</c:v>
                </c:pt>
                <c:pt idx="18">
                  <c:v>16.521999999999998</c:v>
                </c:pt>
                <c:pt idx="19">
                  <c:v>16.440000000000001</c:v>
                </c:pt>
                <c:pt idx="20">
                  <c:v>16.436</c:v>
                </c:pt>
                <c:pt idx="21">
                  <c:v>16.498000000000001</c:v>
                </c:pt>
                <c:pt idx="22">
                  <c:v>17.135000000000002</c:v>
                </c:pt>
                <c:pt idx="23">
                  <c:v>18.984000000000002</c:v>
                </c:pt>
                <c:pt idx="24">
                  <c:v>19.178000000000001</c:v>
                </c:pt>
                <c:pt idx="25">
                  <c:v>19.16</c:v>
                </c:pt>
                <c:pt idx="26">
                  <c:v>19.486000000000001</c:v>
                </c:pt>
                <c:pt idx="27">
                  <c:v>20.765000000000001</c:v>
                </c:pt>
                <c:pt idx="28">
                  <c:v>21.077999999999999</c:v>
                </c:pt>
                <c:pt idx="29">
                  <c:v>21.238</c:v>
                </c:pt>
                <c:pt idx="30">
                  <c:v>21.334</c:v>
                </c:pt>
                <c:pt idx="31">
                  <c:v>21.4</c:v>
                </c:pt>
                <c:pt idx="32">
                  <c:v>21.558</c:v>
                </c:pt>
                <c:pt idx="33">
                  <c:v>21.524000000000001</c:v>
                </c:pt>
                <c:pt idx="34">
                  <c:v>21.527999999999999</c:v>
                </c:pt>
                <c:pt idx="35">
                  <c:v>21.07</c:v>
                </c:pt>
                <c:pt idx="36">
                  <c:v>18.97</c:v>
                </c:pt>
                <c:pt idx="37">
                  <c:v>18.925999999999998</c:v>
                </c:pt>
                <c:pt idx="38">
                  <c:v>18.943999999999999</c:v>
                </c:pt>
                <c:pt idx="39">
                  <c:v>18.690000000000001</c:v>
                </c:pt>
                <c:pt idx="40">
                  <c:v>17.763999999999999</c:v>
                </c:pt>
                <c:pt idx="41">
                  <c:v>17.920000000000002</c:v>
                </c:pt>
                <c:pt idx="42">
                  <c:v>17.934000000000001</c:v>
                </c:pt>
                <c:pt idx="43">
                  <c:v>18.007999999999999</c:v>
                </c:pt>
                <c:pt idx="44">
                  <c:v>18.206</c:v>
                </c:pt>
                <c:pt idx="45">
                  <c:v>18.914000000000001</c:v>
                </c:pt>
                <c:pt idx="46">
                  <c:v>19.11</c:v>
                </c:pt>
                <c:pt idx="47">
                  <c:v>19.113</c:v>
                </c:pt>
                <c:pt idx="48">
                  <c:v>19.015999999999998</c:v>
                </c:pt>
                <c:pt idx="49">
                  <c:v>18.565999999999999</c:v>
                </c:pt>
                <c:pt idx="50">
                  <c:v>18.579999999999998</c:v>
                </c:pt>
                <c:pt idx="51">
                  <c:v>18.693999999999999</c:v>
                </c:pt>
                <c:pt idx="52">
                  <c:v>18.309999999999999</c:v>
                </c:pt>
              </c:numCache>
            </c:numRef>
          </c:val>
          <c:smooth val="0"/>
        </c:ser>
        <c:ser>
          <c:idx val="2"/>
          <c:order val="2"/>
          <c:tx>
            <c:strRef>
              <c:f>Milk!$F$1</c:f>
              <c:strCache>
                <c:ptCount val="1"/>
                <c:pt idx="0">
                  <c:v>2010</c:v>
                </c:pt>
              </c:strCache>
            </c:strRef>
          </c:tx>
          <c:spPr>
            <a:ln w="22225">
              <a:solidFill>
                <a:srgbClr val="00B050"/>
              </a:solidFill>
            </a:ln>
          </c:spPr>
          <c:marker>
            <c:symbol val="none"/>
          </c:marker>
          <c:cat>
            <c:strRef>
              <c:f>Milk!$B$2:$B$54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Milk!$F$2:$F$54</c:f>
              <c:numCache>
                <c:formatCode>General</c:formatCode>
                <c:ptCount val="53"/>
                <c:pt idx="1">
                  <c:v>14.375999999999999</c:v>
                </c:pt>
                <c:pt idx="2">
                  <c:v>14.364000000000001</c:v>
                </c:pt>
                <c:pt idx="3">
                  <c:v>14.46</c:v>
                </c:pt>
                <c:pt idx="4">
                  <c:v>14.532</c:v>
                </c:pt>
                <c:pt idx="5">
                  <c:v>14.488</c:v>
                </c:pt>
                <c:pt idx="6">
                  <c:v>14.358000000000001</c:v>
                </c:pt>
                <c:pt idx="7">
                  <c:v>14.19</c:v>
                </c:pt>
                <c:pt idx="8">
                  <c:v>14.24</c:v>
                </c:pt>
                <c:pt idx="9">
                  <c:v>14.282</c:v>
                </c:pt>
                <c:pt idx="10">
                  <c:v>13.118</c:v>
                </c:pt>
                <c:pt idx="11">
                  <c:v>12.818</c:v>
                </c:pt>
                <c:pt idx="12">
                  <c:v>12.795999999999999</c:v>
                </c:pt>
                <c:pt idx="13">
                  <c:v>12.78</c:v>
                </c:pt>
                <c:pt idx="14">
                  <c:v>12.824</c:v>
                </c:pt>
                <c:pt idx="15">
                  <c:v>12.84</c:v>
                </c:pt>
                <c:pt idx="16">
                  <c:v>12.864000000000001</c:v>
                </c:pt>
                <c:pt idx="17">
                  <c:v>12.94</c:v>
                </c:pt>
                <c:pt idx="18">
                  <c:v>13.135999999999999</c:v>
                </c:pt>
                <c:pt idx="19">
                  <c:v>13.263999999999999</c:v>
                </c:pt>
                <c:pt idx="20">
                  <c:v>13.364000000000001</c:v>
                </c:pt>
                <c:pt idx="21">
                  <c:v>13.362</c:v>
                </c:pt>
                <c:pt idx="22">
                  <c:v>13.368</c:v>
                </c:pt>
                <c:pt idx="23">
                  <c:v>13.474</c:v>
                </c:pt>
                <c:pt idx="24">
                  <c:v>13.596</c:v>
                </c:pt>
                <c:pt idx="25">
                  <c:v>13.582000000000001</c:v>
                </c:pt>
                <c:pt idx="26">
                  <c:v>13.614000000000001</c:v>
                </c:pt>
                <c:pt idx="27">
                  <c:v>13.58</c:v>
                </c:pt>
                <c:pt idx="28">
                  <c:v>13.75</c:v>
                </c:pt>
                <c:pt idx="29">
                  <c:v>13.754</c:v>
                </c:pt>
                <c:pt idx="30">
                  <c:v>13.742000000000001</c:v>
                </c:pt>
                <c:pt idx="31">
                  <c:v>14.718</c:v>
                </c:pt>
                <c:pt idx="32">
                  <c:v>15.064</c:v>
                </c:pt>
                <c:pt idx="33">
                  <c:v>15.09</c:v>
                </c:pt>
                <c:pt idx="34">
                  <c:v>15.148</c:v>
                </c:pt>
                <c:pt idx="35">
                  <c:v>15.156000000000001</c:v>
                </c:pt>
                <c:pt idx="36">
                  <c:v>15.984999999999999</c:v>
                </c:pt>
                <c:pt idx="37">
                  <c:v>16.326000000000001</c:v>
                </c:pt>
                <c:pt idx="38">
                  <c:v>16.294</c:v>
                </c:pt>
                <c:pt idx="39">
                  <c:v>16.276</c:v>
                </c:pt>
                <c:pt idx="40">
                  <c:v>16.62</c:v>
                </c:pt>
                <c:pt idx="41">
                  <c:v>16.812000000000001</c:v>
                </c:pt>
                <c:pt idx="42">
                  <c:v>16.861999999999998</c:v>
                </c:pt>
                <c:pt idx="43">
                  <c:v>16.885999999999999</c:v>
                </c:pt>
                <c:pt idx="44">
                  <c:v>16.931999999999999</c:v>
                </c:pt>
                <c:pt idx="45">
                  <c:v>16.038</c:v>
                </c:pt>
                <c:pt idx="46">
                  <c:v>15.446</c:v>
                </c:pt>
                <c:pt idx="47">
                  <c:v>15.423</c:v>
                </c:pt>
                <c:pt idx="48">
                  <c:v>15.45</c:v>
                </c:pt>
                <c:pt idx="49">
                  <c:v>14.46</c:v>
                </c:pt>
                <c:pt idx="50">
                  <c:v>13.778</c:v>
                </c:pt>
                <c:pt idx="51">
                  <c:v>13.75</c:v>
                </c:pt>
                <c:pt idx="52">
                  <c:v>13.836</c:v>
                </c:pt>
              </c:numCache>
            </c:numRef>
          </c:val>
          <c:smooth val="0"/>
        </c:ser>
        <c:ser>
          <c:idx val="5"/>
          <c:order val="3"/>
          <c:tx>
            <c:strRef>
              <c:f>Milk!$I$1</c:f>
              <c:strCache>
                <c:ptCount val="1"/>
                <c:pt idx="0">
                  <c:v>4-Yr-Avg*</c:v>
                </c:pt>
              </c:strCache>
            </c:strRef>
          </c:tx>
          <c:spPr>
            <a:ln>
              <a:solidFill>
                <a:srgbClr val="7030A0"/>
              </a:solidFill>
            </a:ln>
          </c:spPr>
          <c:marker>
            <c:symbol val="none"/>
          </c:marker>
          <c:cat>
            <c:strRef>
              <c:f>Milk!$B$2:$B$54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Milk!$I$2:$I$54</c:f>
              <c:numCache>
                <c:formatCode>General</c:formatCode>
                <c:ptCount val="53"/>
                <c:pt idx="0">
                  <c:v>17.625</c:v>
                </c:pt>
                <c:pt idx="1">
                  <c:v>14.49</c:v>
                </c:pt>
                <c:pt idx="2">
                  <c:v>14.473000000000001</c:v>
                </c:pt>
                <c:pt idx="3">
                  <c:v>14.765000000000001</c:v>
                </c:pt>
                <c:pt idx="4">
                  <c:v>14.372999999999999</c:v>
                </c:pt>
                <c:pt idx="5">
                  <c:v>13.77</c:v>
                </c:pt>
                <c:pt idx="6">
                  <c:v>14.407999999999999</c:v>
                </c:pt>
                <c:pt idx="7">
                  <c:v>14.542</c:v>
                </c:pt>
                <c:pt idx="8">
                  <c:v>14.366</c:v>
                </c:pt>
                <c:pt idx="9">
                  <c:v>15.045999999999999</c:v>
                </c:pt>
                <c:pt idx="10">
                  <c:v>15.247999999999999</c:v>
                </c:pt>
                <c:pt idx="11">
                  <c:v>15.058999999999999</c:v>
                </c:pt>
                <c:pt idx="12">
                  <c:v>15.177</c:v>
                </c:pt>
                <c:pt idx="13">
                  <c:v>14.879</c:v>
                </c:pt>
                <c:pt idx="14">
                  <c:v>14.419</c:v>
                </c:pt>
                <c:pt idx="15">
                  <c:v>14.276</c:v>
                </c:pt>
                <c:pt idx="16">
                  <c:v>14.143000000000001</c:v>
                </c:pt>
                <c:pt idx="17">
                  <c:v>14.371</c:v>
                </c:pt>
                <c:pt idx="18">
                  <c:v>14.384</c:v>
                </c:pt>
                <c:pt idx="19">
                  <c:v>14.395</c:v>
                </c:pt>
                <c:pt idx="20">
                  <c:v>14.439</c:v>
                </c:pt>
                <c:pt idx="21">
                  <c:v>14.629</c:v>
                </c:pt>
                <c:pt idx="22">
                  <c:v>15.164999999999999</c:v>
                </c:pt>
                <c:pt idx="23">
                  <c:v>15.617000000000001</c:v>
                </c:pt>
                <c:pt idx="24">
                  <c:v>15.715</c:v>
                </c:pt>
                <c:pt idx="25">
                  <c:v>15.722</c:v>
                </c:pt>
                <c:pt idx="26">
                  <c:v>15.589</c:v>
                </c:pt>
                <c:pt idx="27">
                  <c:v>15.43</c:v>
                </c:pt>
                <c:pt idx="28">
                  <c:v>15.734</c:v>
                </c:pt>
                <c:pt idx="29">
                  <c:v>15.786</c:v>
                </c:pt>
                <c:pt idx="30">
                  <c:v>15.851000000000001</c:v>
                </c:pt>
                <c:pt idx="31">
                  <c:v>16.199000000000002</c:v>
                </c:pt>
                <c:pt idx="32">
                  <c:v>16.276</c:v>
                </c:pt>
                <c:pt idx="33">
                  <c:v>16.251000000000001</c:v>
                </c:pt>
                <c:pt idx="34">
                  <c:v>16.276</c:v>
                </c:pt>
                <c:pt idx="35">
                  <c:v>16.042000000000002</c:v>
                </c:pt>
                <c:pt idx="36">
                  <c:v>15.817</c:v>
                </c:pt>
                <c:pt idx="37">
                  <c:v>15.882</c:v>
                </c:pt>
                <c:pt idx="38">
                  <c:v>15.904999999999999</c:v>
                </c:pt>
                <c:pt idx="39">
                  <c:v>15.919</c:v>
                </c:pt>
                <c:pt idx="40">
                  <c:v>16.015000000000001</c:v>
                </c:pt>
                <c:pt idx="41">
                  <c:v>16.094999999999999</c:v>
                </c:pt>
                <c:pt idx="42">
                  <c:v>16.132000000000001</c:v>
                </c:pt>
                <c:pt idx="43">
                  <c:v>16.149000000000001</c:v>
                </c:pt>
                <c:pt idx="44">
                  <c:v>16.091999999999999</c:v>
                </c:pt>
                <c:pt idx="45">
                  <c:v>16.125</c:v>
                </c:pt>
                <c:pt idx="46">
                  <c:v>16.039000000000001</c:v>
                </c:pt>
                <c:pt idx="47">
                  <c:v>16.018000000000001</c:v>
                </c:pt>
                <c:pt idx="48">
                  <c:v>16.004000000000001</c:v>
                </c:pt>
                <c:pt idx="49">
                  <c:v>15.782999999999999</c:v>
                </c:pt>
                <c:pt idx="50">
                  <c:v>15.582000000000001</c:v>
                </c:pt>
                <c:pt idx="51">
                  <c:v>15.808999999999999</c:v>
                </c:pt>
                <c:pt idx="52">
                  <c:v>15.471</c:v>
                </c:pt>
              </c:numCache>
            </c:numRef>
          </c:val>
          <c:smooth val="0"/>
        </c:ser>
        <c:dLbls>
          <c:showLegendKey val="0"/>
          <c:showVal val="0"/>
          <c:showCatName val="0"/>
          <c:showSerName val="0"/>
          <c:showPercent val="0"/>
          <c:showBubbleSize val="0"/>
        </c:dLbls>
        <c:marker val="1"/>
        <c:smooth val="0"/>
        <c:axId val="189606912"/>
        <c:axId val="189616896"/>
      </c:lineChart>
      <c:catAx>
        <c:axId val="189606912"/>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89616896"/>
        <c:crosses val="autoZero"/>
        <c:auto val="1"/>
        <c:lblAlgn val="ctr"/>
        <c:lblOffset val="100"/>
        <c:tickLblSkip val="1"/>
        <c:tickMarkSkip val="1"/>
        <c:noMultiLvlLbl val="0"/>
      </c:catAx>
      <c:valAx>
        <c:axId val="189616896"/>
        <c:scaling>
          <c:orientation val="minMax"/>
          <c:max val="22"/>
          <c:min val="9"/>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89606912"/>
        <c:crosses val="autoZero"/>
        <c:crossBetween val="between"/>
      </c:valAx>
    </c:plotArea>
    <c:legend>
      <c:legendPos val="b"/>
      <c:layout/>
      <c:overlay val="0"/>
      <c:txPr>
        <a:bodyPr/>
        <a:lstStyle/>
        <a:p>
          <a:pPr>
            <a:defRPr sz="6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288" l="0.70000000000000095" r="0.70000000000000095" t="0.75000000000001288" header="0.30000000000000032" footer="0.30000000000000032"/>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Butter AA- CME Average Weekly Price lb </a:t>
            </a:r>
          </a:p>
        </c:rich>
      </c:tx>
      <c:layout/>
      <c:overlay val="0"/>
    </c:title>
    <c:autoTitleDeleted val="0"/>
    <c:plotArea>
      <c:layout/>
      <c:lineChart>
        <c:grouping val="standard"/>
        <c:varyColors val="0"/>
        <c:ser>
          <c:idx val="0"/>
          <c:order val="0"/>
          <c:tx>
            <c:strRef>
              <c:f>Butter!$D$1</c:f>
              <c:strCache>
                <c:ptCount val="1"/>
                <c:pt idx="0">
                  <c:v>2012</c:v>
                </c:pt>
              </c:strCache>
            </c:strRef>
          </c:tx>
          <c:spPr>
            <a:ln w="22225">
              <a:solidFill>
                <a:srgbClr val="0070C0"/>
              </a:solidFill>
            </a:ln>
          </c:spPr>
          <c:marker>
            <c:symbol val="none"/>
          </c:marker>
          <c:cat>
            <c:strRef>
              <c:f>Butter!$B$2:$B$54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Butter!$D$2:$D$54</c:f>
              <c:numCache>
                <c:formatCode>General</c:formatCode>
                <c:ptCount val="53"/>
                <c:pt idx="0" formatCode="#,##0.00">
                  <c:v>1.595</c:v>
                </c:pt>
                <c:pt idx="1">
                  <c:v>1.6025</c:v>
                </c:pt>
                <c:pt idx="2">
                  <c:v>1.6265000000000001</c:v>
                </c:pt>
                <c:pt idx="3">
                  <c:v>1.58</c:v>
                </c:pt>
                <c:pt idx="4">
                  <c:v>1.5580000000000001</c:v>
                </c:pt>
                <c:pt idx="5">
                  <c:v>1.498</c:v>
                </c:pt>
                <c:pt idx="6">
                  <c:v>1.4424999999999999</c:v>
                </c:pt>
                <c:pt idx="7">
                  <c:v>1.4005000000000001</c:v>
                </c:pt>
                <c:pt idx="8">
                  <c:v>1.4156</c:v>
                </c:pt>
                <c:pt idx="9">
                  <c:v>1.4205000000000001</c:v>
                </c:pt>
                <c:pt idx="10">
                  <c:v>1.45</c:v>
                </c:pt>
                <c:pt idx="11">
                  <c:v>1.5004999999999999</c:v>
                </c:pt>
                <c:pt idx="12">
                  <c:v>1.5225</c:v>
                </c:pt>
                <c:pt idx="13">
                  <c:v>1.498</c:v>
                </c:pt>
                <c:pt idx="14">
                  <c:v>1.444</c:v>
                </c:pt>
                <c:pt idx="15">
                  <c:v>1.4259999999999999</c:v>
                </c:pt>
                <c:pt idx="16">
                  <c:v>1.4175</c:v>
                </c:pt>
                <c:pt idx="17">
                  <c:v>1.3845000000000001</c:v>
                </c:pt>
                <c:pt idx="18">
                  <c:v>1.3420000000000001</c:v>
                </c:pt>
                <c:pt idx="19">
                  <c:v>1.3065</c:v>
                </c:pt>
                <c:pt idx="20">
                  <c:v>1.3514999999999999</c:v>
                </c:pt>
                <c:pt idx="21">
                  <c:v>1.3859999999999999</c:v>
                </c:pt>
                <c:pt idx="22">
                  <c:v>1.3980999999999999</c:v>
                </c:pt>
                <c:pt idx="23">
                  <c:v>1.4085000000000001</c:v>
                </c:pt>
                <c:pt idx="24">
                  <c:v>1.4595</c:v>
                </c:pt>
                <c:pt idx="25">
                  <c:v>1.5355000000000001</c:v>
                </c:pt>
                <c:pt idx="26">
                  <c:v>1.5215000000000001</c:v>
                </c:pt>
                <c:pt idx="27">
                  <c:v>1.5287999999999999</c:v>
                </c:pt>
                <c:pt idx="28">
                  <c:v>1.5429999999999999</c:v>
                </c:pt>
                <c:pt idx="29">
                  <c:v>1.5780000000000001</c:v>
                </c:pt>
                <c:pt idx="30">
                  <c:v>1.6465000000000001</c:v>
                </c:pt>
                <c:pt idx="31">
                  <c:v>1.6615</c:v>
                </c:pt>
                <c:pt idx="32">
                  <c:v>1.7270000000000001</c:v>
                </c:pt>
                <c:pt idx="33">
                  <c:v>1.7775000000000001</c:v>
                </c:pt>
                <c:pt idx="34">
                  <c:v>1.8</c:v>
                </c:pt>
                <c:pt idx="35">
                  <c:v>1.8285</c:v>
                </c:pt>
                <c:pt idx="36">
                  <c:v>1.8663000000000001</c:v>
                </c:pt>
                <c:pt idx="37">
                  <c:v>1.8420000000000001</c:v>
                </c:pt>
                <c:pt idx="38">
                  <c:v>1.87</c:v>
                </c:pt>
                <c:pt idx="39">
                  <c:v>1.94</c:v>
                </c:pt>
                <c:pt idx="40">
                  <c:v>1.9325000000000001</c:v>
                </c:pt>
                <c:pt idx="41">
                  <c:v>1.931</c:v>
                </c:pt>
              </c:numCache>
            </c:numRef>
          </c:val>
          <c:smooth val="0"/>
        </c:ser>
        <c:ser>
          <c:idx val="1"/>
          <c:order val="1"/>
          <c:tx>
            <c:strRef>
              <c:f>Butter!$E$1</c:f>
              <c:strCache>
                <c:ptCount val="1"/>
                <c:pt idx="0">
                  <c:v>2011</c:v>
                </c:pt>
              </c:strCache>
            </c:strRef>
          </c:tx>
          <c:spPr>
            <a:ln w="22225">
              <a:solidFill>
                <a:srgbClr val="C00000"/>
              </a:solidFill>
            </a:ln>
          </c:spPr>
          <c:marker>
            <c:symbol val="none"/>
          </c:marker>
          <c:cat>
            <c:strRef>
              <c:f>Butter!$B$2:$B$54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Butter!$E$2:$E$54</c:f>
              <c:numCache>
                <c:formatCode>General</c:formatCode>
                <c:ptCount val="53"/>
                <c:pt idx="1">
                  <c:v>1.8380000000000001</c:v>
                </c:pt>
                <c:pt idx="2">
                  <c:v>2.1</c:v>
                </c:pt>
                <c:pt idx="3">
                  <c:v>2.1</c:v>
                </c:pt>
                <c:pt idx="4">
                  <c:v>2.1</c:v>
                </c:pt>
                <c:pt idx="5">
                  <c:v>2.1</c:v>
                </c:pt>
                <c:pt idx="6">
                  <c:v>2.0979999999999999</c:v>
                </c:pt>
                <c:pt idx="7">
                  <c:v>2.0465</c:v>
                </c:pt>
                <c:pt idx="8">
                  <c:v>2.0099999999999998</c:v>
                </c:pt>
                <c:pt idx="9">
                  <c:v>2.0779999999999998</c:v>
                </c:pt>
                <c:pt idx="10">
                  <c:v>2.12</c:v>
                </c:pt>
                <c:pt idx="11">
                  <c:v>2.109</c:v>
                </c:pt>
                <c:pt idx="12">
                  <c:v>2.0649999999999999</c:v>
                </c:pt>
                <c:pt idx="13">
                  <c:v>2.0139999999999998</c:v>
                </c:pt>
                <c:pt idx="14">
                  <c:v>1.9715</c:v>
                </c:pt>
                <c:pt idx="15">
                  <c:v>1.9895</c:v>
                </c:pt>
                <c:pt idx="16">
                  <c:v>2</c:v>
                </c:pt>
                <c:pt idx="17">
                  <c:v>2.0289999999999999</c:v>
                </c:pt>
                <c:pt idx="18">
                  <c:v>2.0895000000000001</c:v>
                </c:pt>
                <c:pt idx="19">
                  <c:v>1.9895</c:v>
                </c:pt>
                <c:pt idx="20">
                  <c:v>2.0569999999999999</c:v>
                </c:pt>
                <c:pt idx="21">
                  <c:v>2.1355</c:v>
                </c:pt>
                <c:pt idx="22">
                  <c:v>2.1575000000000002</c:v>
                </c:pt>
                <c:pt idx="23">
                  <c:v>2.1175000000000002</c:v>
                </c:pt>
                <c:pt idx="24">
                  <c:v>2.14</c:v>
                </c:pt>
                <c:pt idx="25">
                  <c:v>2.101</c:v>
                </c:pt>
                <c:pt idx="26">
                  <c:v>2.0299999999999998</c:v>
                </c:pt>
                <c:pt idx="27">
                  <c:v>2.0363000000000002</c:v>
                </c:pt>
                <c:pt idx="28">
                  <c:v>2.0299999999999998</c:v>
                </c:pt>
                <c:pt idx="29">
                  <c:v>2.0350000000000001</c:v>
                </c:pt>
                <c:pt idx="30">
                  <c:v>2.0750000000000002</c:v>
                </c:pt>
                <c:pt idx="31">
                  <c:v>2.1019999999999999</c:v>
                </c:pt>
                <c:pt idx="32">
                  <c:v>2.0705</c:v>
                </c:pt>
                <c:pt idx="33">
                  <c:v>2.0870000000000002</c:v>
                </c:pt>
                <c:pt idx="34">
                  <c:v>2.0914999999999999</c:v>
                </c:pt>
                <c:pt idx="35">
                  <c:v>2.0695000000000001</c:v>
                </c:pt>
                <c:pt idx="36">
                  <c:v>1.9619</c:v>
                </c:pt>
                <c:pt idx="37">
                  <c:v>1.9045000000000001</c:v>
                </c:pt>
                <c:pt idx="38">
                  <c:v>1.8149999999999999</c:v>
                </c:pt>
                <c:pt idx="39">
                  <c:v>1.76</c:v>
                </c:pt>
                <c:pt idx="40">
                  <c:v>1.7635000000000001</c:v>
                </c:pt>
                <c:pt idx="41">
                  <c:v>1.8140000000000001</c:v>
                </c:pt>
                <c:pt idx="42">
                  <c:v>1.8585</c:v>
                </c:pt>
                <c:pt idx="43">
                  <c:v>1.8720000000000001</c:v>
                </c:pt>
                <c:pt idx="44">
                  <c:v>1.8660000000000001</c:v>
                </c:pt>
                <c:pt idx="45">
                  <c:v>1.7845</c:v>
                </c:pt>
                <c:pt idx="46">
                  <c:v>1.7010000000000001</c:v>
                </c:pt>
                <c:pt idx="47">
                  <c:v>1.6167</c:v>
                </c:pt>
                <c:pt idx="48">
                  <c:v>1.651</c:v>
                </c:pt>
                <c:pt idx="49">
                  <c:v>1.6385000000000001</c:v>
                </c:pt>
                <c:pt idx="50">
                  <c:v>1.605</c:v>
                </c:pt>
                <c:pt idx="51">
                  <c:v>1.5965</c:v>
                </c:pt>
                <c:pt idx="52">
                  <c:v>1.595</c:v>
                </c:pt>
              </c:numCache>
            </c:numRef>
          </c:val>
          <c:smooth val="0"/>
        </c:ser>
        <c:ser>
          <c:idx val="2"/>
          <c:order val="2"/>
          <c:tx>
            <c:strRef>
              <c:f>Butter!$F$1</c:f>
              <c:strCache>
                <c:ptCount val="1"/>
                <c:pt idx="0">
                  <c:v>2010</c:v>
                </c:pt>
              </c:strCache>
            </c:strRef>
          </c:tx>
          <c:spPr>
            <a:ln w="22225">
              <a:solidFill>
                <a:srgbClr val="00B050"/>
              </a:solidFill>
            </a:ln>
          </c:spPr>
          <c:marker>
            <c:symbol val="none"/>
          </c:marker>
          <c:cat>
            <c:strRef>
              <c:f>Butter!$B$2:$B$54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Butter!$F$2:$F$54</c:f>
              <c:numCache>
                <c:formatCode>General</c:formatCode>
                <c:ptCount val="53"/>
                <c:pt idx="1">
                  <c:v>1.3325</c:v>
                </c:pt>
                <c:pt idx="2">
                  <c:v>1.4019999999999999</c:v>
                </c:pt>
                <c:pt idx="3">
                  <c:v>1.4843999999999999</c:v>
                </c:pt>
                <c:pt idx="4">
                  <c:v>1.379</c:v>
                </c:pt>
                <c:pt idx="5">
                  <c:v>1.331</c:v>
                </c:pt>
                <c:pt idx="6">
                  <c:v>1.3420000000000001</c:v>
                </c:pt>
                <c:pt idx="7">
                  <c:v>1.3512999999999999</c:v>
                </c:pt>
                <c:pt idx="8">
                  <c:v>1.399</c:v>
                </c:pt>
                <c:pt idx="9">
                  <c:v>1.4335</c:v>
                </c:pt>
                <c:pt idx="10">
                  <c:v>1.4710000000000001</c:v>
                </c:pt>
                <c:pt idx="11">
                  <c:v>1.456</c:v>
                </c:pt>
                <c:pt idx="12">
                  <c:v>1.48</c:v>
                </c:pt>
                <c:pt idx="13">
                  <c:v>1.4919</c:v>
                </c:pt>
                <c:pt idx="14">
                  <c:v>1.4970000000000001</c:v>
                </c:pt>
                <c:pt idx="15">
                  <c:v>1.5369999999999999</c:v>
                </c:pt>
                <c:pt idx="16">
                  <c:v>1.57</c:v>
                </c:pt>
                <c:pt idx="17">
                  <c:v>1.59</c:v>
                </c:pt>
                <c:pt idx="18">
                  <c:v>1.611</c:v>
                </c:pt>
                <c:pt idx="19">
                  <c:v>1.6114999999999999</c:v>
                </c:pt>
                <c:pt idx="20">
                  <c:v>1.5834999999999999</c:v>
                </c:pt>
                <c:pt idx="21">
                  <c:v>1.5525</c:v>
                </c:pt>
                <c:pt idx="22">
                  <c:v>1.5656000000000001</c:v>
                </c:pt>
                <c:pt idx="23">
                  <c:v>1.5940000000000001</c:v>
                </c:pt>
                <c:pt idx="24">
                  <c:v>1.6220000000000001</c:v>
                </c:pt>
                <c:pt idx="25">
                  <c:v>1.7004999999999999</c:v>
                </c:pt>
                <c:pt idx="26">
                  <c:v>1.738</c:v>
                </c:pt>
                <c:pt idx="27">
                  <c:v>1.7531000000000001</c:v>
                </c:pt>
                <c:pt idx="28">
                  <c:v>1.7729999999999999</c:v>
                </c:pt>
                <c:pt idx="29">
                  <c:v>1.7909999999999999</c:v>
                </c:pt>
                <c:pt idx="30">
                  <c:v>1.804</c:v>
                </c:pt>
                <c:pt idx="31">
                  <c:v>1.845</c:v>
                </c:pt>
                <c:pt idx="32">
                  <c:v>1.9045000000000001</c:v>
                </c:pt>
                <c:pt idx="33">
                  <c:v>1.9730000000000001</c:v>
                </c:pt>
                <c:pt idx="34">
                  <c:v>2.1545000000000001</c:v>
                </c:pt>
                <c:pt idx="35">
                  <c:v>2.214</c:v>
                </c:pt>
                <c:pt idx="36">
                  <c:v>2.2238000000000002</c:v>
                </c:pt>
                <c:pt idx="37">
                  <c:v>2.2225000000000001</c:v>
                </c:pt>
                <c:pt idx="38">
                  <c:v>2.2254999999999998</c:v>
                </c:pt>
                <c:pt idx="39">
                  <c:v>2.2349999999999999</c:v>
                </c:pt>
                <c:pt idx="40">
                  <c:v>2.194</c:v>
                </c:pt>
                <c:pt idx="41">
                  <c:v>2.1850000000000001</c:v>
                </c:pt>
                <c:pt idx="42">
                  <c:v>2.1850000000000001</c:v>
                </c:pt>
                <c:pt idx="43">
                  <c:v>2.1850000000000001</c:v>
                </c:pt>
                <c:pt idx="44">
                  <c:v>2.11</c:v>
                </c:pt>
                <c:pt idx="45">
                  <c:v>1.998</c:v>
                </c:pt>
                <c:pt idx="46">
                  <c:v>1.948</c:v>
                </c:pt>
                <c:pt idx="47">
                  <c:v>1.75</c:v>
                </c:pt>
                <c:pt idx="48">
                  <c:v>1.5575000000000001</c:v>
                </c:pt>
                <c:pt idx="49">
                  <c:v>1.6120000000000001</c:v>
                </c:pt>
                <c:pt idx="50">
                  <c:v>1.647</c:v>
                </c:pt>
                <c:pt idx="51">
                  <c:v>1.6525000000000001</c:v>
                </c:pt>
                <c:pt idx="52">
                  <c:v>1.6575</c:v>
                </c:pt>
              </c:numCache>
            </c:numRef>
          </c:val>
          <c:smooth val="0"/>
        </c:ser>
        <c:ser>
          <c:idx val="5"/>
          <c:order val="3"/>
          <c:tx>
            <c:strRef>
              <c:f>Butter!$I$1</c:f>
              <c:strCache>
                <c:ptCount val="1"/>
                <c:pt idx="0">
                  <c:v>4-Yr-Avg*</c:v>
                </c:pt>
              </c:strCache>
            </c:strRef>
          </c:tx>
          <c:spPr>
            <a:ln>
              <a:solidFill>
                <a:srgbClr val="7030A0"/>
              </a:solidFill>
            </a:ln>
          </c:spPr>
          <c:marker>
            <c:symbol val="none"/>
          </c:marker>
          <c:cat>
            <c:strRef>
              <c:f>Butter!$B$2:$B$54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Butter!$I$2:$I$54</c:f>
              <c:numCache>
                <c:formatCode>General</c:formatCode>
                <c:ptCount val="53"/>
                <c:pt idx="0">
                  <c:v>1.2119</c:v>
                </c:pt>
                <c:pt idx="1">
                  <c:v>1.3774999999999999</c:v>
                </c:pt>
                <c:pt idx="2">
                  <c:v>1.4583999999999999</c:v>
                </c:pt>
                <c:pt idx="3">
                  <c:v>1.4635</c:v>
                </c:pt>
                <c:pt idx="4">
                  <c:v>1.4511000000000001</c:v>
                </c:pt>
                <c:pt idx="5">
                  <c:v>1.4378</c:v>
                </c:pt>
                <c:pt idx="6">
                  <c:v>1.4360999999999999</c:v>
                </c:pt>
                <c:pt idx="7">
                  <c:v>1.4583999999999999</c:v>
                </c:pt>
                <c:pt idx="8">
                  <c:v>1.4103000000000001</c:v>
                </c:pt>
                <c:pt idx="9">
                  <c:v>1.4963</c:v>
                </c:pt>
                <c:pt idx="10">
                  <c:v>1.5265</c:v>
                </c:pt>
                <c:pt idx="11">
                  <c:v>1.5367</c:v>
                </c:pt>
                <c:pt idx="12">
                  <c:v>1.5246</c:v>
                </c:pt>
                <c:pt idx="13">
                  <c:v>1.5138</c:v>
                </c:pt>
                <c:pt idx="14">
                  <c:v>1.5276000000000001</c:v>
                </c:pt>
                <c:pt idx="15">
                  <c:v>1.5295000000000001</c:v>
                </c:pt>
                <c:pt idx="16">
                  <c:v>1.5217000000000001</c:v>
                </c:pt>
                <c:pt idx="17">
                  <c:v>1.5689</c:v>
                </c:pt>
                <c:pt idx="18">
                  <c:v>1.5983000000000001</c:v>
                </c:pt>
                <c:pt idx="19">
                  <c:v>1.5852999999999999</c:v>
                </c:pt>
                <c:pt idx="20">
                  <c:v>1.6053999999999999</c:v>
                </c:pt>
                <c:pt idx="21">
                  <c:v>1.6333</c:v>
                </c:pt>
                <c:pt idx="22">
                  <c:v>1.5924</c:v>
                </c:pt>
                <c:pt idx="23">
                  <c:v>1.6034999999999999</c:v>
                </c:pt>
                <c:pt idx="24">
                  <c:v>1.6158999999999999</c:v>
                </c:pt>
                <c:pt idx="25">
                  <c:v>1.6345000000000001</c:v>
                </c:pt>
                <c:pt idx="26">
                  <c:v>1.6572</c:v>
                </c:pt>
                <c:pt idx="27">
                  <c:v>1.6003000000000001</c:v>
                </c:pt>
                <c:pt idx="28">
                  <c:v>1.647</c:v>
                </c:pt>
                <c:pt idx="29">
                  <c:v>1.6563000000000001</c:v>
                </c:pt>
                <c:pt idx="30">
                  <c:v>1.6688000000000001</c:v>
                </c:pt>
                <c:pt idx="31">
                  <c:v>1.7091000000000001</c:v>
                </c:pt>
                <c:pt idx="32">
                  <c:v>1.7088000000000001</c:v>
                </c:pt>
                <c:pt idx="33">
                  <c:v>1.7161</c:v>
                </c:pt>
                <c:pt idx="34">
                  <c:v>1.7555000000000001</c:v>
                </c:pt>
                <c:pt idx="35">
                  <c:v>1.7854000000000001</c:v>
                </c:pt>
                <c:pt idx="36">
                  <c:v>1.7490000000000001</c:v>
                </c:pt>
                <c:pt idx="37">
                  <c:v>1.7639</c:v>
                </c:pt>
                <c:pt idx="38">
                  <c:v>1.7609999999999999</c:v>
                </c:pt>
                <c:pt idx="39">
                  <c:v>1.7490000000000001</c:v>
                </c:pt>
                <c:pt idx="40">
                  <c:v>1.7234</c:v>
                </c:pt>
                <c:pt idx="41">
                  <c:v>1.7479</c:v>
                </c:pt>
                <c:pt idx="42">
                  <c:v>1.7745</c:v>
                </c:pt>
                <c:pt idx="43">
                  <c:v>1.7849999999999999</c:v>
                </c:pt>
                <c:pt idx="44">
                  <c:v>1.7643</c:v>
                </c:pt>
                <c:pt idx="45">
                  <c:v>1.7356</c:v>
                </c:pt>
                <c:pt idx="46">
                  <c:v>1.6975</c:v>
                </c:pt>
                <c:pt idx="47">
                  <c:v>1.6065</c:v>
                </c:pt>
                <c:pt idx="48">
                  <c:v>1.4983</c:v>
                </c:pt>
                <c:pt idx="49">
                  <c:v>1.4690000000000001</c:v>
                </c:pt>
                <c:pt idx="50">
                  <c:v>1.4605999999999999</c:v>
                </c:pt>
                <c:pt idx="51">
                  <c:v>1.4588000000000001</c:v>
                </c:pt>
                <c:pt idx="52">
                  <c:v>1.4528000000000001</c:v>
                </c:pt>
              </c:numCache>
            </c:numRef>
          </c:val>
          <c:smooth val="0"/>
        </c:ser>
        <c:dLbls>
          <c:showLegendKey val="0"/>
          <c:showVal val="0"/>
          <c:showCatName val="0"/>
          <c:showSerName val="0"/>
          <c:showPercent val="0"/>
          <c:showBubbleSize val="0"/>
        </c:dLbls>
        <c:marker val="1"/>
        <c:smooth val="0"/>
        <c:axId val="188968960"/>
        <c:axId val="188970496"/>
      </c:lineChart>
      <c:catAx>
        <c:axId val="188968960"/>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88970496"/>
        <c:crosses val="autoZero"/>
        <c:auto val="1"/>
        <c:lblAlgn val="ctr"/>
        <c:lblOffset val="100"/>
        <c:tickLblSkip val="1"/>
        <c:tickMarkSkip val="1"/>
        <c:noMultiLvlLbl val="0"/>
      </c:catAx>
      <c:valAx>
        <c:axId val="188970496"/>
        <c:scaling>
          <c:orientation val="minMax"/>
          <c:max val="2.25"/>
          <c:min val="1"/>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88968960"/>
        <c:crosses val="autoZero"/>
        <c:crossBetween val="between"/>
      </c:valAx>
    </c:plotArea>
    <c:legend>
      <c:legendPos val="b"/>
      <c:layout/>
      <c:overlay val="0"/>
      <c:txPr>
        <a:bodyPr/>
        <a:lstStyle/>
        <a:p>
          <a:pPr>
            <a:defRPr sz="6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31" l="0.70000000000000095" r="0.70000000000000095" t="0.7500000000000131" header="0.30000000000000032" footer="0.30000000000000032"/>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Live Cattle - Average Weekly Price</a:t>
            </a:r>
          </a:p>
        </c:rich>
      </c:tx>
      <c:layout/>
      <c:overlay val="0"/>
    </c:title>
    <c:autoTitleDeleted val="0"/>
    <c:plotArea>
      <c:layout/>
      <c:lineChart>
        <c:grouping val="standard"/>
        <c:varyColors val="0"/>
        <c:ser>
          <c:idx val="0"/>
          <c:order val="0"/>
          <c:tx>
            <c:strRef>
              <c:f>Cattle!$D$1</c:f>
              <c:strCache>
                <c:ptCount val="1"/>
                <c:pt idx="0">
                  <c:v>2012</c:v>
                </c:pt>
              </c:strCache>
            </c:strRef>
          </c:tx>
          <c:spPr>
            <a:ln w="22225">
              <a:solidFill>
                <a:schemeClr val="tx1"/>
              </a:solidFill>
            </a:ln>
          </c:spPr>
          <c:marker>
            <c:symbol val="none"/>
          </c:marker>
          <c:cat>
            <c:strRef>
              <c:f>Cattle!$B$2:$B$54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Cattle!$D$2:$D$54</c:f>
              <c:numCache>
                <c:formatCode>General</c:formatCode>
                <c:ptCount val="53"/>
                <c:pt idx="0" formatCode="#,##0.00">
                  <c:v>1.2424999999999999</c:v>
                </c:pt>
                <c:pt idx="1">
                  <c:v>1.22</c:v>
                </c:pt>
                <c:pt idx="2">
                  <c:v>1.2108000000000001</c:v>
                </c:pt>
                <c:pt idx="3">
                  <c:v>1.2324999999999999</c:v>
                </c:pt>
                <c:pt idx="4">
                  <c:v>1.2574000000000001</c:v>
                </c:pt>
                <c:pt idx="5">
                  <c:v>1.2393000000000001</c:v>
                </c:pt>
                <c:pt idx="6">
                  <c:v>1.2322</c:v>
                </c:pt>
                <c:pt idx="7">
                  <c:v>1.2341</c:v>
                </c:pt>
                <c:pt idx="8">
                  <c:v>1.2848999999999999</c:v>
                </c:pt>
                <c:pt idx="9">
                  <c:v>1.2515000000000001</c:v>
                </c:pt>
                <c:pt idx="10">
                  <c:v>1.2955000000000001</c:v>
                </c:pt>
                <c:pt idx="11">
                  <c:v>1.268</c:v>
                </c:pt>
                <c:pt idx="12">
                  <c:v>1.264</c:v>
                </c:pt>
                <c:pt idx="13">
                  <c:v>1.2663</c:v>
                </c:pt>
                <c:pt idx="14">
                  <c:v>1.2565</c:v>
                </c:pt>
                <c:pt idx="15">
                  <c:v>1.2209000000000001</c:v>
                </c:pt>
                <c:pt idx="16">
                  <c:v>1.2222999999999999</c:v>
                </c:pt>
                <c:pt idx="17">
                  <c:v>1.2242999999999999</c:v>
                </c:pt>
                <c:pt idx="18">
                  <c:v>1.1998</c:v>
                </c:pt>
                <c:pt idx="19">
                  <c:v>1.2064999999999999</c:v>
                </c:pt>
                <c:pt idx="20">
                  <c:v>1.2048000000000001</c:v>
                </c:pt>
                <c:pt idx="21">
                  <c:v>1.2329000000000001</c:v>
                </c:pt>
                <c:pt idx="22">
                  <c:v>1.2135</c:v>
                </c:pt>
                <c:pt idx="23">
                  <c:v>1.2145999999999999</c:v>
                </c:pt>
                <c:pt idx="24">
                  <c:v>1.2242</c:v>
                </c:pt>
                <c:pt idx="25">
                  <c:v>1.1946000000000001</c:v>
                </c:pt>
                <c:pt idx="26">
                  <c:v>1.1637999999999999</c:v>
                </c:pt>
                <c:pt idx="27">
                  <c:v>1.1649</c:v>
                </c:pt>
                <c:pt idx="28">
                  <c:v>1.1791</c:v>
                </c:pt>
                <c:pt idx="29">
                  <c:v>1.1482000000000001</c:v>
                </c:pt>
                <c:pt idx="30">
                  <c:v>1.1298999999999999</c:v>
                </c:pt>
                <c:pt idx="31">
                  <c:v>1.1457999999999999</c:v>
                </c:pt>
                <c:pt idx="32">
                  <c:v>1.1805000000000001</c:v>
                </c:pt>
                <c:pt idx="33">
                  <c:v>1.1948000000000001</c:v>
                </c:pt>
                <c:pt idx="34">
                  <c:v>1.2056</c:v>
                </c:pt>
                <c:pt idx="35">
                  <c:v>1.2047000000000001</c:v>
                </c:pt>
                <c:pt idx="36">
                  <c:v>1.2143999999999999</c:v>
                </c:pt>
                <c:pt idx="37">
                  <c:v>1.2395</c:v>
                </c:pt>
                <c:pt idx="38">
                  <c:v>1.2644</c:v>
                </c:pt>
                <c:pt idx="39">
                  <c:v>1.2581</c:v>
                </c:pt>
                <c:pt idx="40">
                  <c:v>1.2270000000000001</c:v>
                </c:pt>
                <c:pt idx="41">
                  <c:v>1.2375</c:v>
                </c:pt>
              </c:numCache>
            </c:numRef>
          </c:val>
          <c:smooth val="0"/>
        </c:ser>
        <c:ser>
          <c:idx val="1"/>
          <c:order val="1"/>
          <c:tx>
            <c:strRef>
              <c:f>Cattle!$E$1</c:f>
              <c:strCache>
                <c:ptCount val="1"/>
                <c:pt idx="0">
                  <c:v>2011</c:v>
                </c:pt>
              </c:strCache>
            </c:strRef>
          </c:tx>
          <c:spPr>
            <a:ln w="22225"/>
          </c:spPr>
          <c:marker>
            <c:symbol val="none"/>
          </c:marker>
          <c:cat>
            <c:strRef>
              <c:f>Cattle!$B$2:$B$54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Cattle!$E$2:$E$54</c:f>
              <c:numCache>
                <c:formatCode>General</c:formatCode>
                <c:ptCount val="53"/>
                <c:pt idx="1">
                  <c:v>1.0642</c:v>
                </c:pt>
                <c:pt idx="2">
                  <c:v>1.0564</c:v>
                </c:pt>
                <c:pt idx="3">
                  <c:v>1.0764</c:v>
                </c:pt>
                <c:pt idx="4">
                  <c:v>1.0593999999999999</c:v>
                </c:pt>
                <c:pt idx="5">
                  <c:v>1.0442</c:v>
                </c:pt>
                <c:pt idx="6">
                  <c:v>1.0603</c:v>
                </c:pt>
                <c:pt idx="7">
                  <c:v>1.0636000000000001</c:v>
                </c:pt>
                <c:pt idx="8">
                  <c:v>1.0994999999999999</c:v>
                </c:pt>
                <c:pt idx="9">
                  <c:v>1.1119000000000001</c:v>
                </c:pt>
                <c:pt idx="10">
                  <c:v>1.1244000000000001</c:v>
                </c:pt>
                <c:pt idx="11">
                  <c:v>1.1795</c:v>
                </c:pt>
                <c:pt idx="12">
                  <c:v>1.1431</c:v>
                </c:pt>
                <c:pt idx="13">
                  <c:v>1.1429</c:v>
                </c:pt>
                <c:pt idx="14">
                  <c:v>1.2193000000000001</c:v>
                </c:pt>
                <c:pt idx="15">
                  <c:v>1.2329000000000001</c:v>
                </c:pt>
                <c:pt idx="16">
                  <c:v>1.1913</c:v>
                </c:pt>
                <c:pt idx="17">
                  <c:v>1.1883999999999999</c:v>
                </c:pt>
                <c:pt idx="18">
                  <c:v>1.1672</c:v>
                </c:pt>
                <c:pt idx="19">
                  <c:v>1.1513</c:v>
                </c:pt>
                <c:pt idx="20">
                  <c:v>1.1299999999999999</c:v>
                </c:pt>
                <c:pt idx="21">
                  <c:v>1.0819000000000001</c:v>
                </c:pt>
                <c:pt idx="22">
                  <c:v>1.0488</c:v>
                </c:pt>
                <c:pt idx="23">
                  <c:v>1.0488</c:v>
                </c:pt>
                <c:pt idx="24">
                  <c:v>1.0628</c:v>
                </c:pt>
                <c:pt idx="25">
                  <c:v>1.0936999999999999</c:v>
                </c:pt>
                <c:pt idx="26">
                  <c:v>1.123</c:v>
                </c:pt>
                <c:pt idx="27">
                  <c:v>1.1214999999999999</c:v>
                </c:pt>
                <c:pt idx="28">
                  <c:v>1.1498999999999999</c:v>
                </c:pt>
                <c:pt idx="29">
                  <c:v>1.1109</c:v>
                </c:pt>
                <c:pt idx="30">
                  <c:v>1.085</c:v>
                </c:pt>
                <c:pt idx="31">
                  <c:v>1.0867</c:v>
                </c:pt>
                <c:pt idx="32">
                  <c:v>1.1266</c:v>
                </c:pt>
                <c:pt idx="33">
                  <c:v>1.1627000000000001</c:v>
                </c:pt>
                <c:pt idx="34">
                  <c:v>1.1400999999999999</c:v>
                </c:pt>
                <c:pt idx="35">
                  <c:v>1.1294</c:v>
                </c:pt>
                <c:pt idx="36">
                  <c:v>1.1334</c:v>
                </c:pt>
                <c:pt idx="37">
                  <c:v>1.1762999999999999</c:v>
                </c:pt>
                <c:pt idx="38">
                  <c:v>1.1665000000000001</c:v>
                </c:pt>
                <c:pt idx="39">
                  <c:v>1.1601999999999999</c:v>
                </c:pt>
                <c:pt idx="40">
                  <c:v>1.2065999999999999</c:v>
                </c:pt>
                <c:pt idx="41">
                  <c:v>1.2125999999999999</c:v>
                </c:pt>
                <c:pt idx="42">
                  <c:v>1.1918</c:v>
                </c:pt>
                <c:pt idx="43">
                  <c:v>1.2081999999999999</c:v>
                </c:pt>
                <c:pt idx="44">
                  <c:v>1.2111000000000001</c:v>
                </c:pt>
                <c:pt idx="45">
                  <c:v>1.2084999999999999</c:v>
                </c:pt>
                <c:pt idx="46">
                  <c:v>1.2545999999999999</c:v>
                </c:pt>
                <c:pt idx="47">
                  <c:v>1.2299</c:v>
                </c:pt>
                <c:pt idx="48">
                  <c:v>1.2481</c:v>
                </c:pt>
                <c:pt idx="49">
                  <c:v>1.2504999999999999</c:v>
                </c:pt>
                <c:pt idx="50">
                  <c:v>1.2065999999999999</c:v>
                </c:pt>
                <c:pt idx="51">
                  <c:v>1.1931</c:v>
                </c:pt>
                <c:pt idx="52">
                  <c:v>1.2424999999999999</c:v>
                </c:pt>
              </c:numCache>
            </c:numRef>
          </c:val>
          <c:smooth val="0"/>
        </c:ser>
        <c:ser>
          <c:idx val="2"/>
          <c:order val="2"/>
          <c:tx>
            <c:strRef>
              <c:f>Cattle!$F$1</c:f>
              <c:strCache>
                <c:ptCount val="1"/>
                <c:pt idx="0">
                  <c:v>2010</c:v>
                </c:pt>
              </c:strCache>
            </c:strRef>
          </c:tx>
          <c:spPr>
            <a:ln w="22225"/>
          </c:spPr>
          <c:marker>
            <c:symbol val="none"/>
          </c:marker>
          <c:cat>
            <c:strRef>
              <c:f>Cattle!$B$2:$B$54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Cattle!$F$2:$F$54</c:f>
              <c:numCache>
                <c:formatCode>General</c:formatCode>
                <c:ptCount val="53"/>
                <c:pt idx="1">
                  <c:v>0.84219999999999995</c:v>
                </c:pt>
                <c:pt idx="2">
                  <c:v>0.84919999999999995</c:v>
                </c:pt>
                <c:pt idx="3">
                  <c:v>0.84970000000000001</c:v>
                </c:pt>
                <c:pt idx="4">
                  <c:v>0.85060000000000002</c:v>
                </c:pt>
                <c:pt idx="5">
                  <c:v>0.84840000000000004</c:v>
                </c:pt>
                <c:pt idx="6">
                  <c:v>0.85809999999999997</c:v>
                </c:pt>
                <c:pt idx="7">
                  <c:v>0.88519999999999999</c:v>
                </c:pt>
                <c:pt idx="8">
                  <c:v>0.91169999999999995</c:v>
                </c:pt>
                <c:pt idx="9">
                  <c:v>0.91039999999999999</c:v>
                </c:pt>
                <c:pt idx="10">
                  <c:v>0.90839999999999999</c:v>
                </c:pt>
                <c:pt idx="11">
                  <c:v>0.93169999999999997</c:v>
                </c:pt>
                <c:pt idx="12">
                  <c:v>0.96499999999999997</c:v>
                </c:pt>
                <c:pt idx="13">
                  <c:v>0.95669999999999999</c:v>
                </c:pt>
                <c:pt idx="14">
                  <c:v>0.96399999999999997</c:v>
                </c:pt>
                <c:pt idx="15">
                  <c:v>1.0012000000000001</c:v>
                </c:pt>
                <c:pt idx="16">
                  <c:v>0.99609999999999999</c:v>
                </c:pt>
                <c:pt idx="17">
                  <c:v>0.99539999999999995</c:v>
                </c:pt>
                <c:pt idx="18">
                  <c:v>0.98560000000000003</c:v>
                </c:pt>
                <c:pt idx="19">
                  <c:v>0.99780000000000002</c:v>
                </c:pt>
                <c:pt idx="20">
                  <c:v>0.99909999999999999</c:v>
                </c:pt>
                <c:pt idx="21">
                  <c:v>0.97130000000000005</c:v>
                </c:pt>
                <c:pt idx="22">
                  <c:v>0.93769999999999998</c:v>
                </c:pt>
                <c:pt idx="23">
                  <c:v>0.94789999999999996</c:v>
                </c:pt>
                <c:pt idx="24">
                  <c:v>0.92849999999999999</c:v>
                </c:pt>
                <c:pt idx="25">
                  <c:v>0.91059999999999997</c:v>
                </c:pt>
                <c:pt idx="26">
                  <c:v>0.91039999999999999</c:v>
                </c:pt>
                <c:pt idx="27">
                  <c:v>0.91100000000000003</c:v>
                </c:pt>
                <c:pt idx="28">
                  <c:v>0.92179999999999995</c:v>
                </c:pt>
                <c:pt idx="29">
                  <c:v>0.93569999999999998</c:v>
                </c:pt>
                <c:pt idx="30">
                  <c:v>0.94940000000000002</c:v>
                </c:pt>
                <c:pt idx="31">
                  <c:v>0.92649999999999999</c:v>
                </c:pt>
                <c:pt idx="32">
                  <c:v>0.93140000000000001</c:v>
                </c:pt>
                <c:pt idx="33">
                  <c:v>0.94379999999999997</c:v>
                </c:pt>
                <c:pt idx="34">
                  <c:v>0.99060000000000004</c:v>
                </c:pt>
                <c:pt idx="35">
                  <c:v>0.99180000000000001</c:v>
                </c:pt>
                <c:pt idx="36">
                  <c:v>0.96830000000000005</c:v>
                </c:pt>
                <c:pt idx="37">
                  <c:v>0.97250000000000003</c:v>
                </c:pt>
                <c:pt idx="38">
                  <c:v>0.97860000000000003</c:v>
                </c:pt>
                <c:pt idx="39">
                  <c:v>0.97629999999999995</c:v>
                </c:pt>
                <c:pt idx="40">
                  <c:v>0.96819999999999995</c:v>
                </c:pt>
                <c:pt idx="41">
                  <c:v>0.94940000000000002</c:v>
                </c:pt>
                <c:pt idx="42">
                  <c:v>0.96730000000000005</c:v>
                </c:pt>
                <c:pt idx="43">
                  <c:v>1.0101</c:v>
                </c:pt>
                <c:pt idx="44">
                  <c:v>0.99790000000000001</c:v>
                </c:pt>
                <c:pt idx="45">
                  <c:v>0.97799999999999998</c:v>
                </c:pt>
                <c:pt idx="46">
                  <c:v>0.98229999999999995</c:v>
                </c:pt>
                <c:pt idx="47">
                  <c:v>0.98150000000000004</c:v>
                </c:pt>
                <c:pt idx="48">
                  <c:v>1.0125</c:v>
                </c:pt>
                <c:pt idx="49">
                  <c:v>1.0290999999999999</c:v>
                </c:pt>
                <c:pt idx="50">
                  <c:v>1.0105</c:v>
                </c:pt>
                <c:pt idx="51">
                  <c:v>1.0012000000000001</c:v>
                </c:pt>
                <c:pt idx="52">
                  <c:v>1.0297000000000001</c:v>
                </c:pt>
              </c:numCache>
            </c:numRef>
          </c:val>
          <c:smooth val="0"/>
        </c:ser>
        <c:ser>
          <c:idx val="3"/>
          <c:order val="3"/>
          <c:tx>
            <c:strRef>
              <c:f>Cattle!$G$1</c:f>
              <c:strCache>
                <c:ptCount val="1"/>
                <c:pt idx="0">
                  <c:v>2009</c:v>
                </c:pt>
              </c:strCache>
            </c:strRef>
          </c:tx>
          <c:spPr>
            <a:ln w="22225"/>
          </c:spPr>
          <c:marker>
            <c:symbol val="none"/>
          </c:marker>
          <c:cat>
            <c:strRef>
              <c:f>Cattle!$B$2:$B$54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Cattle!$G$2:$G$54</c:f>
              <c:numCache>
                <c:formatCode>General</c:formatCode>
                <c:ptCount val="53"/>
                <c:pt idx="1">
                  <c:v>0.86109999999999998</c:v>
                </c:pt>
                <c:pt idx="2">
                  <c:v>0.83730000000000004</c:v>
                </c:pt>
                <c:pt idx="3">
                  <c:v>0.83809999999999996</c:v>
                </c:pt>
                <c:pt idx="4">
                  <c:v>0.82140000000000002</c:v>
                </c:pt>
                <c:pt idx="5">
                  <c:v>0.80640000000000001</c:v>
                </c:pt>
                <c:pt idx="6">
                  <c:v>0.8246</c:v>
                </c:pt>
                <c:pt idx="7">
                  <c:v>0.82230000000000003</c:v>
                </c:pt>
                <c:pt idx="8">
                  <c:v>0.7964</c:v>
                </c:pt>
                <c:pt idx="9">
                  <c:v>0.8145</c:v>
                </c:pt>
                <c:pt idx="10">
                  <c:v>0.81669999999999998</c:v>
                </c:pt>
                <c:pt idx="11">
                  <c:v>0.80720000000000003</c:v>
                </c:pt>
                <c:pt idx="12">
                  <c:v>0.82989999999999997</c:v>
                </c:pt>
                <c:pt idx="13">
                  <c:v>0.8337</c:v>
                </c:pt>
                <c:pt idx="14">
                  <c:v>0.84819999999999995</c:v>
                </c:pt>
                <c:pt idx="15">
                  <c:v>0.86099999999999999</c:v>
                </c:pt>
                <c:pt idx="16">
                  <c:v>0.88390000000000002</c:v>
                </c:pt>
                <c:pt idx="17">
                  <c:v>0.879</c:v>
                </c:pt>
                <c:pt idx="18">
                  <c:v>0.86060000000000003</c:v>
                </c:pt>
                <c:pt idx="19">
                  <c:v>0.84240000000000004</c:v>
                </c:pt>
                <c:pt idx="20">
                  <c:v>0.85350000000000004</c:v>
                </c:pt>
                <c:pt idx="21">
                  <c:v>0.85209999999999997</c:v>
                </c:pt>
                <c:pt idx="22">
                  <c:v>0.84470000000000001</c:v>
                </c:pt>
                <c:pt idx="23">
                  <c:v>0.82179999999999997</c:v>
                </c:pt>
                <c:pt idx="24">
                  <c:v>0.81940000000000002</c:v>
                </c:pt>
                <c:pt idx="25">
                  <c:v>0.81820000000000004</c:v>
                </c:pt>
                <c:pt idx="26">
                  <c:v>0.81620000000000004</c:v>
                </c:pt>
                <c:pt idx="27">
                  <c:v>0.82620000000000005</c:v>
                </c:pt>
                <c:pt idx="28">
                  <c:v>0.81820000000000004</c:v>
                </c:pt>
                <c:pt idx="29">
                  <c:v>0.83789999999999998</c:v>
                </c:pt>
                <c:pt idx="30">
                  <c:v>0.8337</c:v>
                </c:pt>
                <c:pt idx="31">
                  <c:v>0.82179999999999997</c:v>
                </c:pt>
                <c:pt idx="32">
                  <c:v>0.8125</c:v>
                </c:pt>
                <c:pt idx="33">
                  <c:v>0.82010000000000005</c:v>
                </c:pt>
                <c:pt idx="34">
                  <c:v>0.83150000000000002</c:v>
                </c:pt>
                <c:pt idx="35">
                  <c:v>0.84550000000000003</c:v>
                </c:pt>
                <c:pt idx="36">
                  <c:v>0.84289999999999998</c:v>
                </c:pt>
                <c:pt idx="37">
                  <c:v>0.84360000000000002</c:v>
                </c:pt>
                <c:pt idx="38">
                  <c:v>0.83930000000000005</c:v>
                </c:pt>
                <c:pt idx="39">
                  <c:v>0.83679999999999999</c:v>
                </c:pt>
                <c:pt idx="40">
                  <c:v>0.82299999999999995</c:v>
                </c:pt>
                <c:pt idx="41">
                  <c:v>0.81100000000000005</c:v>
                </c:pt>
                <c:pt idx="42">
                  <c:v>0.82740000000000002</c:v>
                </c:pt>
                <c:pt idx="43">
                  <c:v>0.84760000000000002</c:v>
                </c:pt>
                <c:pt idx="44">
                  <c:v>0.86870000000000003</c:v>
                </c:pt>
                <c:pt idx="45">
                  <c:v>0.86660000000000004</c:v>
                </c:pt>
                <c:pt idx="46">
                  <c:v>0.83750000000000002</c:v>
                </c:pt>
                <c:pt idx="47">
                  <c:v>0.83130000000000004</c:v>
                </c:pt>
                <c:pt idx="48">
                  <c:v>0.83450000000000002</c:v>
                </c:pt>
                <c:pt idx="49">
                  <c:v>0.8196</c:v>
                </c:pt>
                <c:pt idx="50">
                  <c:v>0.79400000000000004</c:v>
                </c:pt>
                <c:pt idx="51">
                  <c:v>0.80820000000000003</c:v>
                </c:pt>
                <c:pt idx="52">
                  <c:v>0.82169999999999999</c:v>
                </c:pt>
              </c:numCache>
            </c:numRef>
          </c:val>
          <c:smooth val="0"/>
        </c:ser>
        <c:ser>
          <c:idx val="5"/>
          <c:order val="4"/>
          <c:tx>
            <c:strRef>
              <c:f>Cattle!$I$1</c:f>
              <c:strCache>
                <c:ptCount val="1"/>
                <c:pt idx="0">
                  <c:v>4-Yr-Avg*</c:v>
                </c:pt>
              </c:strCache>
            </c:strRef>
          </c:tx>
          <c:marker>
            <c:symbol val="none"/>
          </c:marker>
          <c:cat>
            <c:strRef>
              <c:f>Cattle!$B$2:$B$54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Cattle!$I$2:$I$54</c:f>
              <c:numCache>
                <c:formatCode>General</c:formatCode>
                <c:ptCount val="53"/>
                <c:pt idx="1">
                  <c:v>0.92800000000000005</c:v>
                </c:pt>
                <c:pt idx="2">
                  <c:v>0.91320000000000001</c:v>
                </c:pt>
                <c:pt idx="3">
                  <c:v>0.91579999999999995</c:v>
                </c:pt>
                <c:pt idx="4">
                  <c:v>0.90839999999999999</c:v>
                </c:pt>
                <c:pt idx="5">
                  <c:v>0.89810000000000001</c:v>
                </c:pt>
                <c:pt idx="6">
                  <c:v>0.91479999999999995</c:v>
                </c:pt>
                <c:pt idx="7">
                  <c:v>0.92010000000000003</c:v>
                </c:pt>
                <c:pt idx="8">
                  <c:v>0.93049999999999999</c:v>
                </c:pt>
                <c:pt idx="9">
                  <c:v>0.94189999999999996</c:v>
                </c:pt>
                <c:pt idx="10">
                  <c:v>0.9385</c:v>
                </c:pt>
                <c:pt idx="11">
                  <c:v>0.95409999999999995</c:v>
                </c:pt>
                <c:pt idx="12">
                  <c:v>0.95940000000000003</c:v>
                </c:pt>
                <c:pt idx="13">
                  <c:v>0.95340000000000003</c:v>
                </c:pt>
                <c:pt idx="14">
                  <c:v>0.97309999999999997</c:v>
                </c:pt>
                <c:pt idx="15">
                  <c:v>0.99239999999999995</c:v>
                </c:pt>
                <c:pt idx="16">
                  <c:v>0.99380000000000002</c:v>
                </c:pt>
                <c:pt idx="17">
                  <c:v>0.99660000000000004</c:v>
                </c:pt>
                <c:pt idx="18">
                  <c:v>0.98480000000000001</c:v>
                </c:pt>
                <c:pt idx="19">
                  <c:v>0.98250000000000004</c:v>
                </c:pt>
                <c:pt idx="20">
                  <c:v>0.98050000000000004</c:v>
                </c:pt>
                <c:pt idx="21">
                  <c:v>0.96199999999999997</c:v>
                </c:pt>
                <c:pt idx="22">
                  <c:v>0.9456</c:v>
                </c:pt>
                <c:pt idx="23">
                  <c:v>0.93910000000000005</c:v>
                </c:pt>
                <c:pt idx="24">
                  <c:v>0.93540000000000001</c:v>
                </c:pt>
                <c:pt idx="25">
                  <c:v>0.94330000000000003</c:v>
                </c:pt>
                <c:pt idx="26">
                  <c:v>0.95809999999999995</c:v>
                </c:pt>
                <c:pt idx="27">
                  <c:v>0.96830000000000005</c:v>
                </c:pt>
                <c:pt idx="28">
                  <c:v>0.97099999999999997</c:v>
                </c:pt>
                <c:pt idx="29">
                  <c:v>0.96419999999999995</c:v>
                </c:pt>
                <c:pt idx="30">
                  <c:v>0.95430000000000004</c:v>
                </c:pt>
                <c:pt idx="31">
                  <c:v>0.95189999999999997</c:v>
                </c:pt>
                <c:pt idx="32">
                  <c:v>0.96750000000000003</c:v>
                </c:pt>
                <c:pt idx="33">
                  <c:v>0.98119999999999996</c:v>
                </c:pt>
                <c:pt idx="34">
                  <c:v>0.98760000000000003</c:v>
                </c:pt>
                <c:pt idx="35">
                  <c:v>0.98899999999999999</c:v>
                </c:pt>
                <c:pt idx="36">
                  <c:v>0.98150000000000004</c:v>
                </c:pt>
                <c:pt idx="37">
                  <c:v>0.99360000000000004</c:v>
                </c:pt>
                <c:pt idx="38">
                  <c:v>0.99109999999999998</c:v>
                </c:pt>
                <c:pt idx="39">
                  <c:v>0.98880000000000001</c:v>
                </c:pt>
                <c:pt idx="40">
                  <c:v>0.98919999999999997</c:v>
                </c:pt>
                <c:pt idx="41">
                  <c:v>0.9718</c:v>
                </c:pt>
                <c:pt idx="42">
                  <c:v>0.96960000000000002</c:v>
                </c:pt>
                <c:pt idx="43">
                  <c:v>0.99180000000000001</c:v>
                </c:pt>
                <c:pt idx="44">
                  <c:v>0.998</c:v>
                </c:pt>
                <c:pt idx="45">
                  <c:v>0.99639999999999995</c:v>
                </c:pt>
                <c:pt idx="46">
                  <c:v>0.99950000000000006</c:v>
                </c:pt>
                <c:pt idx="47">
                  <c:v>0.97919999999999996</c:v>
                </c:pt>
                <c:pt idx="48">
                  <c:v>0.99870000000000003</c:v>
                </c:pt>
                <c:pt idx="49">
                  <c:v>0.99050000000000005</c:v>
                </c:pt>
                <c:pt idx="50">
                  <c:v>0.96240000000000003</c:v>
                </c:pt>
                <c:pt idx="51">
                  <c:v>0.95940000000000003</c:v>
                </c:pt>
                <c:pt idx="52">
                  <c:v>0.98629999999999995</c:v>
                </c:pt>
              </c:numCache>
            </c:numRef>
          </c:val>
          <c:smooth val="0"/>
        </c:ser>
        <c:dLbls>
          <c:showLegendKey val="0"/>
          <c:showVal val="0"/>
          <c:showCatName val="0"/>
          <c:showSerName val="0"/>
          <c:showPercent val="0"/>
          <c:showBubbleSize val="0"/>
        </c:dLbls>
        <c:marker val="1"/>
        <c:smooth val="0"/>
        <c:axId val="188622336"/>
        <c:axId val="188623872"/>
      </c:lineChart>
      <c:catAx>
        <c:axId val="188622336"/>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88623872"/>
        <c:crosses val="autoZero"/>
        <c:auto val="1"/>
        <c:lblAlgn val="ctr"/>
        <c:lblOffset val="100"/>
        <c:tickLblSkip val="1"/>
        <c:tickMarkSkip val="1"/>
        <c:noMultiLvlLbl val="0"/>
      </c:catAx>
      <c:valAx>
        <c:axId val="188623872"/>
        <c:scaling>
          <c:orientation val="minMax"/>
          <c:max val="1.3"/>
          <c:min val="0.75000000000000766"/>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88622336"/>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321" l="0.70000000000000062" r="0.70000000000000062" t="0.75000000000001321"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USDA Coarse ground 81% Steer &amp; Heifer Source</a:t>
            </a:r>
          </a:p>
        </c:rich>
      </c:tx>
      <c:layout/>
      <c:overlay val="0"/>
    </c:title>
    <c:autoTitleDeleted val="0"/>
    <c:plotArea>
      <c:layout/>
      <c:lineChart>
        <c:grouping val="standard"/>
        <c:varyColors val="0"/>
        <c:ser>
          <c:idx val="0"/>
          <c:order val="0"/>
          <c:tx>
            <c:strRef>
              <c:f>'Ground Beef'!$D$1</c:f>
              <c:strCache>
                <c:ptCount val="1"/>
                <c:pt idx="0">
                  <c:v>2012</c:v>
                </c:pt>
              </c:strCache>
            </c:strRef>
          </c:tx>
          <c:spPr>
            <a:ln w="22225">
              <a:solidFill>
                <a:schemeClr val="tx1"/>
              </a:solidFill>
            </a:ln>
          </c:spPr>
          <c:marker>
            <c:symbol val="none"/>
          </c:marker>
          <c:cat>
            <c:strRef>
              <c:f>'Ground Beef'!$B$2:$B$54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'Ground Beef'!$D$2:$D$54</c:f>
              <c:numCache>
                <c:formatCode>General</c:formatCode>
                <c:ptCount val="53"/>
                <c:pt idx="0" formatCode="#,##0.00">
                  <c:v>2.14</c:v>
                </c:pt>
                <c:pt idx="1">
                  <c:v>2.2599999999999998</c:v>
                </c:pt>
                <c:pt idx="2">
                  <c:v>2.23</c:v>
                </c:pt>
                <c:pt idx="3">
                  <c:v>2.2120000000000002</c:v>
                </c:pt>
                <c:pt idx="4">
                  <c:v>2.09</c:v>
                </c:pt>
                <c:pt idx="5">
                  <c:v>2.0499999999999998</c:v>
                </c:pt>
                <c:pt idx="6">
                  <c:v>2</c:v>
                </c:pt>
                <c:pt idx="7">
                  <c:v>1.9850000000000001</c:v>
                </c:pt>
                <c:pt idx="8">
                  <c:v>2</c:v>
                </c:pt>
                <c:pt idx="9">
                  <c:v>2</c:v>
                </c:pt>
                <c:pt idx="10">
                  <c:v>2.0295000000000001</c:v>
                </c:pt>
                <c:pt idx="11">
                  <c:v>1.996</c:v>
                </c:pt>
                <c:pt idx="12">
                  <c:v>1.9750000000000001</c:v>
                </c:pt>
                <c:pt idx="13">
                  <c:v>2.06</c:v>
                </c:pt>
                <c:pt idx="14">
                  <c:v>2</c:v>
                </c:pt>
                <c:pt idx="15">
                  <c:v>2.02</c:v>
                </c:pt>
                <c:pt idx="16">
                  <c:v>2.12</c:v>
                </c:pt>
                <c:pt idx="17">
                  <c:v>2.2650000000000001</c:v>
                </c:pt>
                <c:pt idx="18">
                  <c:v>2.2574999999999998</c:v>
                </c:pt>
                <c:pt idx="19">
                  <c:v>2.2574999999999998</c:v>
                </c:pt>
                <c:pt idx="20">
                  <c:v>2.35</c:v>
                </c:pt>
                <c:pt idx="21">
                  <c:v>2.36</c:v>
                </c:pt>
                <c:pt idx="22">
                  <c:v>2.3260999999999998</c:v>
                </c:pt>
                <c:pt idx="23">
                  <c:v>2.35</c:v>
                </c:pt>
                <c:pt idx="24">
                  <c:v>2.1916000000000002</c:v>
                </c:pt>
                <c:pt idx="25">
                  <c:v>2.15</c:v>
                </c:pt>
                <c:pt idx="26">
                  <c:v>2.0598999999999998</c:v>
                </c:pt>
                <c:pt idx="27">
                  <c:v>2.0099</c:v>
                </c:pt>
                <c:pt idx="28">
                  <c:v>1.9450000000000001</c:v>
                </c:pt>
                <c:pt idx="29">
                  <c:v>1.9428000000000001</c:v>
                </c:pt>
                <c:pt idx="30">
                  <c:v>1.92</c:v>
                </c:pt>
                <c:pt idx="31">
                  <c:v>2.0329000000000002</c:v>
                </c:pt>
                <c:pt idx="32">
                  <c:v>1.9946999999999999</c:v>
                </c:pt>
                <c:pt idx="33">
                  <c:v>2.2597999999999998</c:v>
                </c:pt>
                <c:pt idx="34">
                  <c:v>2.3050000000000002</c:v>
                </c:pt>
                <c:pt idx="35">
                  <c:v>2.2589000000000001</c:v>
                </c:pt>
                <c:pt idx="36">
                  <c:v>2.2088999999999999</c:v>
                </c:pt>
                <c:pt idx="37">
                  <c:v>2.2450000000000001</c:v>
                </c:pt>
                <c:pt idx="38">
                  <c:v>2.1150000000000002</c:v>
                </c:pt>
                <c:pt idx="39">
                  <c:v>2.1549999999999998</c:v>
                </c:pt>
                <c:pt idx="40">
                  <c:v>2.125</c:v>
                </c:pt>
                <c:pt idx="41">
                  <c:v>2.1349999999999998</c:v>
                </c:pt>
              </c:numCache>
            </c:numRef>
          </c:val>
          <c:smooth val="0"/>
        </c:ser>
        <c:ser>
          <c:idx val="1"/>
          <c:order val="1"/>
          <c:tx>
            <c:strRef>
              <c:f>'Ground Beef'!$E$1</c:f>
              <c:strCache>
                <c:ptCount val="1"/>
                <c:pt idx="0">
                  <c:v>2011</c:v>
                </c:pt>
              </c:strCache>
            </c:strRef>
          </c:tx>
          <c:spPr>
            <a:ln w="22225"/>
          </c:spPr>
          <c:marker>
            <c:symbol val="none"/>
          </c:marker>
          <c:cat>
            <c:strRef>
              <c:f>'Ground Beef'!$B$2:$B$54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'Ground Beef'!$E$2:$E$54</c:f>
              <c:numCache>
                <c:formatCode>General</c:formatCode>
                <c:ptCount val="53"/>
                <c:pt idx="1">
                  <c:v>1.85</c:v>
                </c:pt>
                <c:pt idx="2">
                  <c:v>2.0461</c:v>
                </c:pt>
                <c:pt idx="3">
                  <c:v>2.14</c:v>
                </c:pt>
                <c:pt idx="4">
                  <c:v>2.15</c:v>
                </c:pt>
                <c:pt idx="5">
                  <c:v>2.1150000000000002</c:v>
                </c:pt>
                <c:pt idx="6">
                  <c:v>2.09</c:v>
                </c:pt>
                <c:pt idx="7">
                  <c:v>2.08</c:v>
                </c:pt>
                <c:pt idx="8">
                  <c:v>2.06</c:v>
                </c:pt>
                <c:pt idx="9">
                  <c:v>1.97</c:v>
                </c:pt>
                <c:pt idx="10">
                  <c:v>1.97</c:v>
                </c:pt>
                <c:pt idx="11">
                  <c:v>2.08</c:v>
                </c:pt>
                <c:pt idx="12">
                  <c:v>2.0350000000000001</c:v>
                </c:pt>
                <c:pt idx="13">
                  <c:v>2.1185</c:v>
                </c:pt>
                <c:pt idx="14">
                  <c:v>2.1185</c:v>
                </c:pt>
                <c:pt idx="15">
                  <c:v>2.14</c:v>
                </c:pt>
                <c:pt idx="16">
                  <c:v>2.1429999999999998</c:v>
                </c:pt>
                <c:pt idx="17">
                  <c:v>2.11</c:v>
                </c:pt>
                <c:pt idx="18">
                  <c:v>1.998</c:v>
                </c:pt>
                <c:pt idx="19">
                  <c:v>2.0110999999999999</c:v>
                </c:pt>
                <c:pt idx="20">
                  <c:v>2.2549999999999999</c:v>
                </c:pt>
                <c:pt idx="21">
                  <c:v>2.0724999999999998</c:v>
                </c:pt>
                <c:pt idx="22">
                  <c:v>2.2719999999999998</c:v>
                </c:pt>
                <c:pt idx="23">
                  <c:v>2.0024999999999999</c:v>
                </c:pt>
                <c:pt idx="24">
                  <c:v>1.96</c:v>
                </c:pt>
                <c:pt idx="25">
                  <c:v>1.97</c:v>
                </c:pt>
                <c:pt idx="26">
                  <c:v>1.9550000000000001</c:v>
                </c:pt>
                <c:pt idx="27">
                  <c:v>2.1120000000000001</c:v>
                </c:pt>
                <c:pt idx="28">
                  <c:v>1.95</c:v>
                </c:pt>
                <c:pt idx="29">
                  <c:v>1.895</c:v>
                </c:pt>
                <c:pt idx="30">
                  <c:v>1.6775</c:v>
                </c:pt>
                <c:pt idx="31">
                  <c:v>1.6425000000000001</c:v>
                </c:pt>
                <c:pt idx="32">
                  <c:v>1.72</c:v>
                </c:pt>
                <c:pt idx="33">
                  <c:v>1.855</c:v>
                </c:pt>
                <c:pt idx="34">
                  <c:v>1.91</c:v>
                </c:pt>
                <c:pt idx="35">
                  <c:v>1.8525</c:v>
                </c:pt>
                <c:pt idx="36">
                  <c:v>1.8149999999999999</c:v>
                </c:pt>
                <c:pt idx="37">
                  <c:v>1.8629</c:v>
                </c:pt>
                <c:pt idx="38">
                  <c:v>1.86</c:v>
                </c:pt>
                <c:pt idx="39">
                  <c:v>1.8149999999999999</c:v>
                </c:pt>
                <c:pt idx="40">
                  <c:v>1.7669999999999999</c:v>
                </c:pt>
                <c:pt idx="41">
                  <c:v>1.875</c:v>
                </c:pt>
                <c:pt idx="42">
                  <c:v>1.7375</c:v>
                </c:pt>
                <c:pt idx="43">
                  <c:v>1.7549999999999999</c:v>
                </c:pt>
                <c:pt idx="44">
                  <c:v>1.7255</c:v>
                </c:pt>
                <c:pt idx="45">
                  <c:v>1.875</c:v>
                </c:pt>
                <c:pt idx="46">
                  <c:v>1.94</c:v>
                </c:pt>
                <c:pt idx="47">
                  <c:v>1.98</c:v>
                </c:pt>
                <c:pt idx="48">
                  <c:v>1.95</c:v>
                </c:pt>
                <c:pt idx="49">
                  <c:v>1.91</c:v>
                </c:pt>
                <c:pt idx="50">
                  <c:v>1.895</c:v>
                </c:pt>
                <c:pt idx="51">
                  <c:v>2.1150000000000002</c:v>
                </c:pt>
                <c:pt idx="52">
                  <c:v>2.14</c:v>
                </c:pt>
              </c:numCache>
            </c:numRef>
          </c:val>
          <c:smooth val="0"/>
        </c:ser>
        <c:ser>
          <c:idx val="2"/>
          <c:order val="2"/>
          <c:tx>
            <c:strRef>
              <c:f>'Ground Beef'!$F$1</c:f>
              <c:strCache>
                <c:ptCount val="1"/>
                <c:pt idx="0">
                  <c:v>2010</c:v>
                </c:pt>
              </c:strCache>
            </c:strRef>
          </c:tx>
          <c:spPr>
            <a:ln w="22225"/>
          </c:spPr>
          <c:marker>
            <c:symbol val="none"/>
          </c:marker>
          <c:cat>
            <c:strRef>
              <c:f>'Ground Beef'!$B$2:$B$54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'Ground Beef'!$F$2:$F$54</c:f>
              <c:numCache>
                <c:formatCode>General</c:formatCode>
                <c:ptCount val="53"/>
                <c:pt idx="1">
                  <c:v>1.63</c:v>
                </c:pt>
                <c:pt idx="2">
                  <c:v>1.7522</c:v>
                </c:pt>
                <c:pt idx="3">
                  <c:v>1.75</c:v>
                </c:pt>
                <c:pt idx="4">
                  <c:v>1.71</c:v>
                </c:pt>
                <c:pt idx="5">
                  <c:v>1.621</c:v>
                </c:pt>
                <c:pt idx="6">
                  <c:v>1.5349999999999999</c:v>
                </c:pt>
                <c:pt idx="7">
                  <c:v>1.55</c:v>
                </c:pt>
                <c:pt idx="8">
                  <c:v>1.56</c:v>
                </c:pt>
                <c:pt idx="9">
                  <c:v>1.5449999999999999</c:v>
                </c:pt>
                <c:pt idx="10">
                  <c:v>1.51</c:v>
                </c:pt>
                <c:pt idx="11">
                  <c:v>1.52</c:v>
                </c:pt>
                <c:pt idx="12">
                  <c:v>1.56</c:v>
                </c:pt>
                <c:pt idx="13">
                  <c:v>1.5660000000000001</c:v>
                </c:pt>
                <c:pt idx="14">
                  <c:v>1.6005</c:v>
                </c:pt>
                <c:pt idx="15">
                  <c:v>1.615</c:v>
                </c:pt>
                <c:pt idx="16">
                  <c:v>1.68</c:v>
                </c:pt>
                <c:pt idx="17">
                  <c:v>1.71</c:v>
                </c:pt>
                <c:pt idx="18">
                  <c:v>1.76</c:v>
                </c:pt>
                <c:pt idx="19">
                  <c:v>1.76</c:v>
                </c:pt>
                <c:pt idx="20">
                  <c:v>1.7614000000000001</c:v>
                </c:pt>
                <c:pt idx="21">
                  <c:v>1.76</c:v>
                </c:pt>
                <c:pt idx="22">
                  <c:v>1.79</c:v>
                </c:pt>
                <c:pt idx="23">
                  <c:v>1.69</c:v>
                </c:pt>
                <c:pt idx="24">
                  <c:v>1.66</c:v>
                </c:pt>
                <c:pt idx="25">
                  <c:v>1.59</c:v>
                </c:pt>
                <c:pt idx="26">
                  <c:v>1.6</c:v>
                </c:pt>
                <c:pt idx="27">
                  <c:v>1.58</c:v>
                </c:pt>
                <c:pt idx="28">
                  <c:v>1.57</c:v>
                </c:pt>
                <c:pt idx="29">
                  <c:v>1.5249999999999999</c:v>
                </c:pt>
                <c:pt idx="30">
                  <c:v>1.5149999999999999</c:v>
                </c:pt>
                <c:pt idx="31">
                  <c:v>1.4259999999999999</c:v>
                </c:pt>
                <c:pt idx="32">
                  <c:v>1.45</c:v>
                </c:pt>
                <c:pt idx="33">
                  <c:v>1.69</c:v>
                </c:pt>
                <c:pt idx="34">
                  <c:v>1.7</c:v>
                </c:pt>
                <c:pt idx="35">
                  <c:v>1.7490000000000001</c:v>
                </c:pt>
                <c:pt idx="36">
                  <c:v>1.64</c:v>
                </c:pt>
                <c:pt idx="37">
                  <c:v>1.63</c:v>
                </c:pt>
                <c:pt idx="38">
                  <c:v>1.51</c:v>
                </c:pt>
                <c:pt idx="39">
                  <c:v>1.5209999999999999</c:v>
                </c:pt>
                <c:pt idx="40">
                  <c:v>1.44</c:v>
                </c:pt>
                <c:pt idx="41">
                  <c:v>1.44</c:v>
                </c:pt>
                <c:pt idx="42">
                  <c:v>1.44</c:v>
                </c:pt>
                <c:pt idx="43">
                  <c:v>1.44</c:v>
                </c:pt>
                <c:pt idx="44">
                  <c:v>1.4570000000000001</c:v>
                </c:pt>
                <c:pt idx="45">
                  <c:v>1.4370000000000001</c:v>
                </c:pt>
                <c:pt idx="46">
                  <c:v>1.44</c:v>
                </c:pt>
                <c:pt idx="47">
                  <c:v>1.48</c:v>
                </c:pt>
                <c:pt idx="48">
                  <c:v>1.47</c:v>
                </c:pt>
                <c:pt idx="49">
                  <c:v>1.5129999999999999</c:v>
                </c:pt>
                <c:pt idx="50">
                  <c:v>1.57</c:v>
                </c:pt>
                <c:pt idx="51">
                  <c:v>1.7</c:v>
                </c:pt>
                <c:pt idx="52">
                  <c:v>1.74</c:v>
                </c:pt>
              </c:numCache>
            </c:numRef>
          </c:val>
          <c:smooth val="0"/>
        </c:ser>
        <c:ser>
          <c:idx val="3"/>
          <c:order val="3"/>
          <c:tx>
            <c:strRef>
              <c:f>'Ground Beef'!$G$1</c:f>
              <c:strCache>
                <c:ptCount val="1"/>
                <c:pt idx="0">
                  <c:v>2009</c:v>
                </c:pt>
              </c:strCache>
            </c:strRef>
          </c:tx>
          <c:spPr>
            <a:ln w="22225"/>
          </c:spPr>
          <c:marker>
            <c:symbol val="none"/>
          </c:marker>
          <c:cat>
            <c:strRef>
              <c:f>'Ground Beef'!$B$2:$B$54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'Ground Beef'!$G$2:$G$54</c:f>
              <c:numCache>
                <c:formatCode>General</c:formatCode>
                <c:ptCount val="53"/>
                <c:pt idx="0">
                  <c:v>1.5206999999999999</c:v>
                </c:pt>
                <c:pt idx="1">
                  <c:v>1.5</c:v>
                </c:pt>
                <c:pt idx="2">
                  <c:v>1.73</c:v>
                </c:pt>
                <c:pt idx="3">
                  <c:v>1.8090999999999999</c:v>
                </c:pt>
                <c:pt idx="4">
                  <c:v>1.7350000000000001</c:v>
                </c:pt>
                <c:pt idx="5">
                  <c:v>1.67</c:v>
                </c:pt>
                <c:pt idx="6">
                  <c:v>1.6</c:v>
                </c:pt>
                <c:pt idx="7">
                  <c:v>1.44</c:v>
                </c:pt>
                <c:pt idx="8">
                  <c:v>1.345</c:v>
                </c:pt>
                <c:pt idx="9">
                  <c:v>1.3204</c:v>
                </c:pt>
                <c:pt idx="10">
                  <c:v>1.3149</c:v>
                </c:pt>
                <c:pt idx="11">
                  <c:v>1.2749999999999999</c:v>
                </c:pt>
                <c:pt idx="12">
                  <c:v>1.37</c:v>
                </c:pt>
                <c:pt idx="13">
                  <c:v>1.38</c:v>
                </c:pt>
                <c:pt idx="14">
                  <c:v>1.4197</c:v>
                </c:pt>
                <c:pt idx="15">
                  <c:v>1.5456000000000001</c:v>
                </c:pt>
                <c:pt idx="16">
                  <c:v>1.56</c:v>
                </c:pt>
                <c:pt idx="17">
                  <c:v>1.5449999999999999</c:v>
                </c:pt>
                <c:pt idx="18">
                  <c:v>1.54</c:v>
                </c:pt>
                <c:pt idx="19">
                  <c:v>1.5</c:v>
                </c:pt>
                <c:pt idx="20">
                  <c:v>1.6</c:v>
                </c:pt>
                <c:pt idx="21">
                  <c:v>1.4850000000000001</c:v>
                </c:pt>
                <c:pt idx="22">
                  <c:v>1.532</c:v>
                </c:pt>
                <c:pt idx="23">
                  <c:v>1.36</c:v>
                </c:pt>
                <c:pt idx="24">
                  <c:v>1.4134</c:v>
                </c:pt>
                <c:pt idx="25">
                  <c:v>1.3540000000000001</c:v>
                </c:pt>
                <c:pt idx="26">
                  <c:v>1.3839999999999999</c:v>
                </c:pt>
                <c:pt idx="27">
                  <c:v>1.335</c:v>
                </c:pt>
                <c:pt idx="28">
                  <c:v>1.395</c:v>
                </c:pt>
                <c:pt idx="29">
                  <c:v>1.4624999999999999</c:v>
                </c:pt>
                <c:pt idx="30">
                  <c:v>1.4824999999999999</c:v>
                </c:pt>
                <c:pt idx="31">
                  <c:v>1.4424999999999999</c:v>
                </c:pt>
                <c:pt idx="32">
                  <c:v>1.431</c:v>
                </c:pt>
                <c:pt idx="33">
                  <c:v>1.385</c:v>
                </c:pt>
                <c:pt idx="34">
                  <c:v>1.431</c:v>
                </c:pt>
                <c:pt idx="35">
                  <c:v>1.431</c:v>
                </c:pt>
                <c:pt idx="36">
                  <c:v>1.431</c:v>
                </c:pt>
                <c:pt idx="37">
                  <c:v>1.395</c:v>
                </c:pt>
                <c:pt idx="38">
                  <c:v>1.385</c:v>
                </c:pt>
                <c:pt idx="39">
                  <c:v>1.365</c:v>
                </c:pt>
                <c:pt idx="40">
                  <c:v>1.345</c:v>
                </c:pt>
                <c:pt idx="41">
                  <c:v>1.325</c:v>
                </c:pt>
                <c:pt idx="42">
                  <c:v>1.365</c:v>
                </c:pt>
                <c:pt idx="43">
                  <c:v>1.365</c:v>
                </c:pt>
                <c:pt idx="44">
                  <c:v>1.365</c:v>
                </c:pt>
                <c:pt idx="45">
                  <c:v>1.3525</c:v>
                </c:pt>
                <c:pt idx="46">
                  <c:v>1.38</c:v>
                </c:pt>
                <c:pt idx="47">
                  <c:v>1.365</c:v>
                </c:pt>
                <c:pt idx="48">
                  <c:v>1.33</c:v>
                </c:pt>
                <c:pt idx="49">
                  <c:v>1.3049999999999999</c:v>
                </c:pt>
                <c:pt idx="50">
                  <c:v>1.3277000000000001</c:v>
                </c:pt>
                <c:pt idx="51">
                  <c:v>1.3725000000000001</c:v>
                </c:pt>
                <c:pt idx="52">
                  <c:v>1.44</c:v>
                </c:pt>
              </c:numCache>
            </c:numRef>
          </c:val>
          <c:smooth val="0"/>
        </c:ser>
        <c:ser>
          <c:idx val="5"/>
          <c:order val="4"/>
          <c:tx>
            <c:strRef>
              <c:f>'Ground Beef'!$I$1</c:f>
              <c:strCache>
                <c:ptCount val="1"/>
                <c:pt idx="0">
                  <c:v>4-Yr-Avg*</c:v>
                </c:pt>
              </c:strCache>
            </c:strRef>
          </c:tx>
          <c:marker>
            <c:symbol val="none"/>
          </c:marker>
          <c:cat>
            <c:strRef>
              <c:f>'Ground Beef'!$B$2:$B$54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'Ground Beef'!$I$2:$I$54</c:f>
              <c:numCache>
                <c:formatCode>General</c:formatCode>
                <c:ptCount val="53"/>
                <c:pt idx="0">
                  <c:v>1.4699</c:v>
                </c:pt>
                <c:pt idx="1">
                  <c:v>1.6074999999999999</c:v>
                </c:pt>
                <c:pt idx="2">
                  <c:v>1.7571000000000001</c:v>
                </c:pt>
                <c:pt idx="3">
                  <c:v>1.7998000000000001</c:v>
                </c:pt>
                <c:pt idx="4">
                  <c:v>1.776</c:v>
                </c:pt>
                <c:pt idx="5">
                  <c:v>1.7287999999999999</c:v>
                </c:pt>
                <c:pt idx="6">
                  <c:v>1.6835</c:v>
                </c:pt>
                <c:pt idx="7">
                  <c:v>1.6333</c:v>
                </c:pt>
                <c:pt idx="8">
                  <c:v>1.6185</c:v>
                </c:pt>
                <c:pt idx="9">
                  <c:v>1.5713999999999999</c:v>
                </c:pt>
                <c:pt idx="10">
                  <c:v>1.5615000000000001</c:v>
                </c:pt>
                <c:pt idx="11">
                  <c:v>1.5563</c:v>
                </c:pt>
                <c:pt idx="12">
                  <c:v>1.6065</c:v>
                </c:pt>
                <c:pt idx="13">
                  <c:v>1.6086</c:v>
                </c:pt>
                <c:pt idx="14">
                  <c:v>1.6618999999999999</c:v>
                </c:pt>
                <c:pt idx="15">
                  <c:v>1.7027000000000001</c:v>
                </c:pt>
                <c:pt idx="16">
                  <c:v>1.7295</c:v>
                </c:pt>
                <c:pt idx="17">
                  <c:v>1.7238</c:v>
                </c:pt>
                <c:pt idx="18">
                  <c:v>1.7044999999999999</c:v>
                </c:pt>
                <c:pt idx="19">
                  <c:v>1.6953</c:v>
                </c:pt>
                <c:pt idx="20">
                  <c:v>1.7916000000000001</c:v>
                </c:pt>
                <c:pt idx="21">
                  <c:v>1.7204999999999999</c:v>
                </c:pt>
                <c:pt idx="22">
                  <c:v>1.786</c:v>
                </c:pt>
                <c:pt idx="23">
                  <c:v>1.6556</c:v>
                </c:pt>
                <c:pt idx="24">
                  <c:v>1.6384000000000001</c:v>
                </c:pt>
                <c:pt idx="25">
                  <c:v>1.621</c:v>
                </c:pt>
                <c:pt idx="26">
                  <c:v>1.6348</c:v>
                </c:pt>
                <c:pt idx="27">
                  <c:v>1.6617999999999999</c:v>
                </c:pt>
                <c:pt idx="28">
                  <c:v>1.6288</c:v>
                </c:pt>
                <c:pt idx="29">
                  <c:v>1.6249</c:v>
                </c:pt>
                <c:pt idx="30">
                  <c:v>1.5763</c:v>
                </c:pt>
                <c:pt idx="31">
                  <c:v>1.5181</c:v>
                </c:pt>
                <c:pt idx="32">
                  <c:v>1.5570999999999999</c:v>
                </c:pt>
                <c:pt idx="33">
                  <c:v>1.6506000000000001</c:v>
                </c:pt>
                <c:pt idx="34">
                  <c:v>1.6774</c:v>
                </c:pt>
                <c:pt idx="35">
                  <c:v>1.6706000000000001</c:v>
                </c:pt>
                <c:pt idx="36">
                  <c:v>1.669</c:v>
                </c:pt>
                <c:pt idx="37">
                  <c:v>1.6263000000000001</c:v>
                </c:pt>
                <c:pt idx="38">
                  <c:v>1.6012999999999999</c:v>
                </c:pt>
                <c:pt idx="39">
                  <c:v>1.5728</c:v>
                </c:pt>
                <c:pt idx="40">
                  <c:v>1.5229999999999999</c:v>
                </c:pt>
                <c:pt idx="41">
                  <c:v>1.55</c:v>
                </c:pt>
                <c:pt idx="42">
                  <c:v>1.5230999999999999</c:v>
                </c:pt>
                <c:pt idx="43">
                  <c:v>1.5815999999999999</c:v>
                </c:pt>
                <c:pt idx="44">
                  <c:v>1.5544</c:v>
                </c:pt>
                <c:pt idx="45">
                  <c:v>1.5564</c:v>
                </c:pt>
                <c:pt idx="46">
                  <c:v>1.5908</c:v>
                </c:pt>
                <c:pt idx="47">
                  <c:v>1.5863</c:v>
                </c:pt>
                <c:pt idx="48">
                  <c:v>1.5470999999999999</c:v>
                </c:pt>
                <c:pt idx="49">
                  <c:v>1.5258</c:v>
                </c:pt>
                <c:pt idx="50">
                  <c:v>1.5282</c:v>
                </c:pt>
                <c:pt idx="51">
                  <c:v>1.6318999999999999</c:v>
                </c:pt>
                <c:pt idx="52">
                  <c:v>1.7733000000000001</c:v>
                </c:pt>
              </c:numCache>
            </c:numRef>
          </c:val>
          <c:smooth val="0"/>
        </c:ser>
        <c:dLbls>
          <c:showLegendKey val="0"/>
          <c:showVal val="0"/>
          <c:showCatName val="0"/>
          <c:showSerName val="0"/>
          <c:showPercent val="0"/>
          <c:showBubbleSize val="0"/>
        </c:dLbls>
        <c:marker val="1"/>
        <c:smooth val="0"/>
        <c:axId val="190462976"/>
        <c:axId val="190477056"/>
      </c:lineChart>
      <c:catAx>
        <c:axId val="190462976"/>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0477056"/>
        <c:crosses val="autoZero"/>
        <c:auto val="1"/>
        <c:lblAlgn val="ctr"/>
        <c:lblOffset val="100"/>
        <c:tickLblSkip val="1"/>
        <c:tickMarkSkip val="1"/>
        <c:noMultiLvlLbl val="0"/>
      </c:catAx>
      <c:valAx>
        <c:axId val="190477056"/>
        <c:scaling>
          <c:orientation val="minMax"/>
          <c:max val="2.5"/>
          <c:min val="1.1500000000000001"/>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0462976"/>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388" l="0.70000000000000095" r="0.70000000000000095" t="0.7500000000000138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Calibri"/>
                <a:ea typeface="Calibri"/>
                <a:cs typeface="Calibri"/>
              </a:defRPr>
            </a:pPr>
            <a:r>
              <a:rPr lang="en-US" sz="800"/>
              <a:t>Soybean Oil &amp; Crude Oil Relationship</a:t>
            </a:r>
          </a:p>
        </c:rich>
      </c:tx>
      <c:layout/>
      <c:overlay val="0"/>
    </c:title>
    <c:autoTitleDeleted val="0"/>
    <c:plotArea>
      <c:layout/>
      <c:lineChart>
        <c:grouping val="standard"/>
        <c:varyColors val="0"/>
        <c:ser>
          <c:idx val="0"/>
          <c:order val="0"/>
          <c:tx>
            <c:strRef>
              <c:f>Sheet2!$D$1</c:f>
              <c:strCache>
                <c:ptCount val="1"/>
                <c:pt idx="0">
                  <c:v>Crude</c:v>
                </c:pt>
              </c:strCache>
            </c:strRef>
          </c:tx>
          <c:spPr>
            <a:ln w="15875">
              <a:solidFill>
                <a:schemeClr val="accent6">
                  <a:lumMod val="75000"/>
                </a:schemeClr>
              </a:solidFill>
            </a:ln>
          </c:spPr>
          <c:marker>
            <c:symbol val="none"/>
          </c:marker>
          <c:cat>
            <c:strRef>
              <c:f>Sheet2!$B$16:$B$201</c:f>
              <c:strCache>
                <c:ptCount val="144"/>
                <c:pt idx="0">
                  <c:v>J</c:v>
                </c:pt>
                <c:pt idx="4">
                  <c:v>F</c:v>
                </c:pt>
                <c:pt idx="8">
                  <c:v>M</c:v>
                </c:pt>
                <c:pt idx="13">
                  <c:v>A</c:v>
                </c:pt>
                <c:pt idx="17">
                  <c:v>M</c:v>
                </c:pt>
                <c:pt idx="21">
                  <c:v>J</c:v>
                </c:pt>
                <c:pt idx="26">
                  <c:v>J</c:v>
                </c:pt>
                <c:pt idx="30">
                  <c:v>A</c:v>
                </c:pt>
                <c:pt idx="35">
                  <c:v>S</c:v>
                </c:pt>
                <c:pt idx="39">
                  <c:v>O</c:v>
                </c:pt>
                <c:pt idx="43">
                  <c:v>N</c:v>
                </c:pt>
                <c:pt idx="48">
                  <c:v>D</c:v>
                </c:pt>
                <c:pt idx="52">
                  <c:v>J</c:v>
                </c:pt>
                <c:pt idx="56">
                  <c:v>F</c:v>
                </c:pt>
                <c:pt idx="60">
                  <c:v>M</c:v>
                </c:pt>
                <c:pt idx="65">
                  <c:v>A</c:v>
                </c:pt>
                <c:pt idx="69">
                  <c:v>M</c:v>
                </c:pt>
                <c:pt idx="74">
                  <c:v>J</c:v>
                </c:pt>
                <c:pt idx="78">
                  <c:v>J</c:v>
                </c:pt>
                <c:pt idx="82">
                  <c:v>A</c:v>
                </c:pt>
                <c:pt idx="87">
                  <c:v>S</c:v>
                </c:pt>
                <c:pt idx="91">
                  <c:v>O</c:v>
                </c:pt>
                <c:pt idx="95">
                  <c:v>N</c:v>
                </c:pt>
                <c:pt idx="99">
                  <c:v>D</c:v>
                </c:pt>
                <c:pt idx="104">
                  <c:v>J</c:v>
                </c:pt>
                <c:pt idx="109">
                  <c:v>F</c:v>
                </c:pt>
                <c:pt idx="113">
                  <c:v>M</c:v>
                </c:pt>
                <c:pt idx="117">
                  <c:v>A</c:v>
                </c:pt>
                <c:pt idx="122">
                  <c:v>M</c:v>
                </c:pt>
                <c:pt idx="126">
                  <c:v>J</c:v>
                </c:pt>
                <c:pt idx="130">
                  <c:v>J</c:v>
                </c:pt>
                <c:pt idx="135">
                  <c:v>A</c:v>
                </c:pt>
                <c:pt idx="139">
                  <c:v>S</c:v>
                </c:pt>
                <c:pt idx="143">
                  <c:v>O</c:v>
                </c:pt>
              </c:strCache>
            </c:strRef>
          </c:cat>
          <c:val>
            <c:numRef>
              <c:f>Sheet2!$D$55:$D$201</c:f>
              <c:numCache>
                <c:formatCode>_("$"* #,##0.00_);_("$"* \(#,##0.00\);_("$"* "-"??_);_(@_)</c:formatCode>
                <c:ptCount val="147"/>
                <c:pt idx="0">
                  <c:v>81.944000000000003</c:v>
                </c:pt>
                <c:pt idx="1">
                  <c:v>80.069999999999993</c:v>
                </c:pt>
                <c:pt idx="2">
                  <c:v>76.814999999999998</c:v>
                </c:pt>
                <c:pt idx="3">
                  <c:v>74.034000000000006</c:v>
                </c:pt>
                <c:pt idx="4">
                  <c:v>74.593999999999994</c:v>
                </c:pt>
                <c:pt idx="5">
                  <c:v>73.897999999999996</c:v>
                </c:pt>
                <c:pt idx="6">
                  <c:v>78.302999999999997</c:v>
                </c:pt>
                <c:pt idx="7">
                  <c:v>79.37</c:v>
                </c:pt>
                <c:pt idx="8">
                  <c:v>80.191999999999993</c:v>
                </c:pt>
                <c:pt idx="9">
                  <c:v>81.760000000000005</c:v>
                </c:pt>
                <c:pt idx="10">
                  <c:v>81.462000000000003</c:v>
                </c:pt>
                <c:pt idx="11">
                  <c:v>80.86</c:v>
                </c:pt>
                <c:pt idx="12">
                  <c:v>83.293000000000006</c:v>
                </c:pt>
                <c:pt idx="13">
                  <c:v>85.93</c:v>
                </c:pt>
                <c:pt idx="14">
                  <c:v>84.596000000000004</c:v>
                </c:pt>
                <c:pt idx="15">
                  <c:v>83.48</c:v>
                </c:pt>
                <c:pt idx="16">
                  <c:v>84.236000000000004</c:v>
                </c:pt>
                <c:pt idx="17">
                  <c:v>80.224000000000004</c:v>
                </c:pt>
                <c:pt idx="18">
                  <c:v>74.965999999999994</c:v>
                </c:pt>
                <c:pt idx="19">
                  <c:v>69.481999999999999</c:v>
                </c:pt>
                <c:pt idx="20">
                  <c:v>71.798000000000002</c:v>
                </c:pt>
                <c:pt idx="21">
                  <c:v>72.89</c:v>
                </c:pt>
                <c:pt idx="22">
                  <c:v>73.414000000000001</c:v>
                </c:pt>
                <c:pt idx="23">
                  <c:v>76.739999999999995</c:v>
                </c:pt>
                <c:pt idx="24">
                  <c:v>77.349999999999994</c:v>
                </c:pt>
                <c:pt idx="25">
                  <c:v>74.981999999999999</c:v>
                </c:pt>
                <c:pt idx="26">
                  <c:v>74.394999999999996</c:v>
                </c:pt>
                <c:pt idx="27">
                  <c:v>76.353999999999999</c:v>
                </c:pt>
                <c:pt idx="28">
                  <c:v>77.763999999999996</c:v>
                </c:pt>
                <c:pt idx="29">
                  <c:v>78.156000000000006</c:v>
                </c:pt>
                <c:pt idx="30">
                  <c:v>81.813999999999993</c:v>
                </c:pt>
                <c:pt idx="31">
                  <c:v>78.176000000000002</c:v>
                </c:pt>
                <c:pt idx="32">
                  <c:v>74.864000000000004</c:v>
                </c:pt>
                <c:pt idx="33">
                  <c:v>73.156000000000006</c:v>
                </c:pt>
                <c:pt idx="34">
                  <c:v>74.03</c:v>
                </c:pt>
                <c:pt idx="35">
                  <c:v>74.864999999999995</c:v>
                </c:pt>
                <c:pt idx="36">
                  <c:v>75.647999999999996</c:v>
                </c:pt>
                <c:pt idx="37">
                  <c:v>74.951999999999998</c:v>
                </c:pt>
                <c:pt idx="38">
                  <c:v>78.099999999999994</c:v>
                </c:pt>
                <c:pt idx="39">
                  <c:v>82.37</c:v>
                </c:pt>
                <c:pt idx="40">
                  <c:v>82.165999999999997</c:v>
                </c:pt>
                <c:pt idx="41">
                  <c:v>81.317999999999998</c:v>
                </c:pt>
                <c:pt idx="42">
                  <c:v>82.123999999999995</c:v>
                </c:pt>
                <c:pt idx="43">
                  <c:v>84.975999999999999</c:v>
                </c:pt>
                <c:pt idx="44">
                  <c:v>86.855999999999995</c:v>
                </c:pt>
                <c:pt idx="45">
                  <c:v>82.2</c:v>
                </c:pt>
                <c:pt idx="46">
                  <c:v>82.528000000000006</c:v>
                </c:pt>
                <c:pt idx="47">
                  <c:v>86.756</c:v>
                </c:pt>
                <c:pt idx="48">
                  <c:v>88.501999999999995</c:v>
                </c:pt>
                <c:pt idx="49">
                  <c:v>88.245999999999995</c:v>
                </c:pt>
                <c:pt idx="50">
                  <c:v>90.155000000000001</c:v>
                </c:pt>
                <c:pt idx="51">
                  <c:v>90.863</c:v>
                </c:pt>
                <c:pt idx="52">
                  <c:v>89.528000000000006</c:v>
                </c:pt>
                <c:pt idx="53">
                  <c:v>91.031999999999996</c:v>
                </c:pt>
                <c:pt idx="54">
                  <c:v>90.052999999999997</c:v>
                </c:pt>
                <c:pt idx="55">
                  <c:v>87.274000000000001</c:v>
                </c:pt>
                <c:pt idx="56">
                  <c:v>90.677999999999997</c:v>
                </c:pt>
                <c:pt idx="57">
                  <c:v>86.688000000000002</c:v>
                </c:pt>
                <c:pt idx="58">
                  <c:v>85.335999999999999</c:v>
                </c:pt>
                <c:pt idx="59">
                  <c:v>96.707999999999998</c:v>
                </c:pt>
                <c:pt idx="60">
                  <c:v>101.032</c:v>
                </c:pt>
                <c:pt idx="61">
                  <c:v>103.776</c:v>
                </c:pt>
                <c:pt idx="62">
                  <c:v>99.894000000000005</c:v>
                </c:pt>
                <c:pt idx="63">
                  <c:v>104.616</c:v>
                </c:pt>
                <c:pt idx="64">
                  <c:v>105.54</c:v>
                </c:pt>
                <c:pt idx="65">
                  <c:v>109.746</c:v>
                </c:pt>
                <c:pt idx="66">
                  <c:v>108.21</c:v>
                </c:pt>
                <c:pt idx="67">
                  <c:v>109.753</c:v>
                </c:pt>
                <c:pt idx="68">
                  <c:v>112.69799999999999</c:v>
                </c:pt>
                <c:pt idx="69">
                  <c:v>106.158</c:v>
                </c:pt>
                <c:pt idx="70">
                  <c:v>100.652</c:v>
                </c:pt>
                <c:pt idx="71">
                  <c:v>98.462000000000003</c:v>
                </c:pt>
                <c:pt idx="72">
                  <c:v>99.885999999999996</c:v>
                </c:pt>
                <c:pt idx="73">
                  <c:v>100.90300000000001</c:v>
                </c:pt>
                <c:pt idx="74">
                  <c:v>100.012</c:v>
                </c:pt>
                <c:pt idx="75">
                  <c:v>95.888000000000005</c:v>
                </c:pt>
                <c:pt idx="76">
                  <c:v>92.85</c:v>
                </c:pt>
                <c:pt idx="77">
                  <c:v>93.725999999999999</c:v>
                </c:pt>
                <c:pt idx="78">
                  <c:v>97.102999999999994</c:v>
                </c:pt>
                <c:pt idx="79">
                  <c:v>96.712000000000003</c:v>
                </c:pt>
                <c:pt idx="80">
                  <c:v>98.114000000000004</c:v>
                </c:pt>
                <c:pt idx="81">
                  <c:v>97.866</c:v>
                </c:pt>
                <c:pt idx="82">
                  <c:v>90.823999999999998</c:v>
                </c:pt>
                <c:pt idx="83">
                  <c:v>82.92</c:v>
                </c:pt>
                <c:pt idx="84">
                  <c:v>85.35</c:v>
                </c:pt>
                <c:pt idx="85">
                  <c:v>85.078000000000003</c:v>
                </c:pt>
                <c:pt idx="86">
                  <c:v>88.272000000000006</c:v>
                </c:pt>
                <c:pt idx="87">
                  <c:v>87.912999999999997</c:v>
                </c:pt>
                <c:pt idx="88">
                  <c:v>88.933999999999997</c:v>
                </c:pt>
                <c:pt idx="89">
                  <c:v>83.774000000000001</c:v>
                </c:pt>
                <c:pt idx="90">
                  <c:v>81.447999999999993</c:v>
                </c:pt>
                <c:pt idx="91">
                  <c:v>79.706000000000003</c:v>
                </c:pt>
                <c:pt idx="92">
                  <c:v>85.563999999999993</c:v>
                </c:pt>
                <c:pt idx="93">
                  <c:v>86.706000000000003</c:v>
                </c:pt>
                <c:pt idx="94">
                  <c:v>92.384</c:v>
                </c:pt>
                <c:pt idx="95">
                  <c:v>93.244</c:v>
                </c:pt>
                <c:pt idx="96">
                  <c:v>96.965999999999994</c:v>
                </c:pt>
                <c:pt idx="97">
                  <c:v>99.266000000000005</c:v>
                </c:pt>
                <c:pt idx="98">
                  <c:v>96.968000000000004</c:v>
                </c:pt>
                <c:pt idx="99">
                  <c:v>99.903999999999996</c:v>
                </c:pt>
                <c:pt idx="100">
                  <c:v>100.102</c:v>
                </c:pt>
                <c:pt idx="101">
                  <c:v>96.052000000000007</c:v>
                </c:pt>
                <c:pt idx="102">
                  <c:v>97.796000000000006</c:v>
                </c:pt>
                <c:pt idx="103">
                  <c:v>98.265000000000001</c:v>
                </c:pt>
                <c:pt idx="104">
                  <c:v>102.38800000000001</c:v>
                </c:pt>
                <c:pt idx="105">
                  <c:v>100.444</c:v>
                </c:pt>
                <c:pt idx="106">
                  <c:v>100.038</c:v>
                </c:pt>
                <c:pt idx="107">
                  <c:v>99.378</c:v>
                </c:pt>
                <c:pt idx="108">
                  <c:v>97.813999999999993</c:v>
                </c:pt>
                <c:pt idx="109">
                  <c:v>98.507999999999996</c:v>
                </c:pt>
                <c:pt idx="110">
                  <c:v>102.023</c:v>
                </c:pt>
                <c:pt idx="111">
                  <c:v>107.43</c:v>
                </c:pt>
                <c:pt idx="112">
                  <c:v>107.544</c:v>
                </c:pt>
                <c:pt idx="113">
                  <c:v>106.312</c:v>
                </c:pt>
                <c:pt idx="114">
                  <c:v>106.13</c:v>
                </c:pt>
                <c:pt idx="115">
                  <c:v>106.63800000000001</c:v>
                </c:pt>
                <c:pt idx="116">
                  <c:v>105.11499999999999</c:v>
                </c:pt>
                <c:pt idx="117">
                  <c:v>103.97199999999999</c:v>
                </c:pt>
                <c:pt idx="118">
                  <c:v>102.53</c:v>
                </c:pt>
                <c:pt idx="119">
                  <c:v>103.024</c:v>
                </c:pt>
                <c:pt idx="120">
                  <c:v>104.042</c:v>
                </c:pt>
                <c:pt idx="121">
                  <c:v>103.456</c:v>
                </c:pt>
                <c:pt idx="122">
                  <c:v>96.994</c:v>
                </c:pt>
                <c:pt idx="123">
                  <c:v>93.122</c:v>
                </c:pt>
                <c:pt idx="124">
                  <c:v>91.13</c:v>
                </c:pt>
                <c:pt idx="125">
                  <c:v>87.084999999999994</c:v>
                </c:pt>
                <c:pt idx="126">
                  <c:v>84.441999999999993</c:v>
                </c:pt>
                <c:pt idx="127">
                  <c:v>83.316000000000003</c:v>
                </c:pt>
                <c:pt idx="128">
                  <c:v>81.311999999999998</c:v>
                </c:pt>
                <c:pt idx="129">
                  <c:v>80.286000000000001</c:v>
                </c:pt>
                <c:pt idx="130">
                  <c:v>85.77</c:v>
                </c:pt>
                <c:pt idx="131">
                  <c:v>85.778000000000006</c:v>
                </c:pt>
                <c:pt idx="132">
                  <c:v>90.323999999999998</c:v>
                </c:pt>
                <c:pt idx="133">
                  <c:v>89.025999999999996</c:v>
                </c:pt>
                <c:pt idx="134">
                  <c:v>89.055999999999997</c:v>
                </c:pt>
                <c:pt idx="135">
                  <c:v>93.09</c:v>
                </c:pt>
                <c:pt idx="136">
                  <c:v>94.42</c:v>
                </c:pt>
                <c:pt idx="137">
                  <c:v>96.465999999999994</c:v>
                </c:pt>
                <c:pt idx="138">
                  <c:v>95.676000000000002</c:v>
                </c:pt>
                <c:pt idx="139">
                  <c:v>95.653000000000006</c:v>
                </c:pt>
                <c:pt idx="140">
                  <c:v>97.605999999999995</c:v>
                </c:pt>
                <c:pt idx="141">
                  <c:v>93.73</c:v>
                </c:pt>
                <c:pt idx="142">
                  <c:v>91.463999999999999</c:v>
                </c:pt>
                <c:pt idx="143">
                  <c:v>90.82</c:v>
                </c:pt>
                <c:pt idx="144">
                  <c:v>91.38</c:v>
                </c:pt>
              </c:numCache>
            </c:numRef>
          </c:val>
          <c:smooth val="0"/>
        </c:ser>
        <c:dLbls>
          <c:showLegendKey val="0"/>
          <c:showVal val="0"/>
          <c:showCatName val="0"/>
          <c:showSerName val="0"/>
          <c:showPercent val="0"/>
          <c:showBubbleSize val="0"/>
        </c:dLbls>
        <c:marker val="1"/>
        <c:smooth val="0"/>
        <c:axId val="186696448"/>
        <c:axId val="186697984"/>
      </c:lineChart>
      <c:lineChart>
        <c:grouping val="standard"/>
        <c:varyColors val="0"/>
        <c:ser>
          <c:idx val="1"/>
          <c:order val="1"/>
          <c:tx>
            <c:strRef>
              <c:f>Sheet2!$E$1</c:f>
              <c:strCache>
                <c:ptCount val="1"/>
                <c:pt idx="0">
                  <c:v>Soybean Oil</c:v>
                </c:pt>
              </c:strCache>
            </c:strRef>
          </c:tx>
          <c:spPr>
            <a:ln w="15875">
              <a:solidFill>
                <a:srgbClr val="7030A0"/>
              </a:solidFill>
            </a:ln>
          </c:spPr>
          <c:marker>
            <c:symbol val="none"/>
          </c:marker>
          <c:cat>
            <c:strRef>
              <c:f>Sheet2!$B$16:$B$201</c:f>
              <c:strCache>
                <c:ptCount val="144"/>
                <c:pt idx="0">
                  <c:v>J</c:v>
                </c:pt>
                <c:pt idx="4">
                  <c:v>F</c:v>
                </c:pt>
                <c:pt idx="8">
                  <c:v>M</c:v>
                </c:pt>
                <c:pt idx="13">
                  <c:v>A</c:v>
                </c:pt>
                <c:pt idx="17">
                  <c:v>M</c:v>
                </c:pt>
                <c:pt idx="21">
                  <c:v>J</c:v>
                </c:pt>
                <c:pt idx="26">
                  <c:v>J</c:v>
                </c:pt>
                <c:pt idx="30">
                  <c:v>A</c:v>
                </c:pt>
                <c:pt idx="35">
                  <c:v>S</c:v>
                </c:pt>
                <c:pt idx="39">
                  <c:v>O</c:v>
                </c:pt>
                <c:pt idx="43">
                  <c:v>N</c:v>
                </c:pt>
                <c:pt idx="48">
                  <c:v>D</c:v>
                </c:pt>
                <c:pt idx="52">
                  <c:v>J</c:v>
                </c:pt>
                <c:pt idx="56">
                  <c:v>F</c:v>
                </c:pt>
                <c:pt idx="60">
                  <c:v>M</c:v>
                </c:pt>
                <c:pt idx="65">
                  <c:v>A</c:v>
                </c:pt>
                <c:pt idx="69">
                  <c:v>M</c:v>
                </c:pt>
                <c:pt idx="74">
                  <c:v>J</c:v>
                </c:pt>
                <c:pt idx="78">
                  <c:v>J</c:v>
                </c:pt>
                <c:pt idx="82">
                  <c:v>A</c:v>
                </c:pt>
                <c:pt idx="87">
                  <c:v>S</c:v>
                </c:pt>
                <c:pt idx="91">
                  <c:v>O</c:v>
                </c:pt>
                <c:pt idx="95">
                  <c:v>N</c:v>
                </c:pt>
                <c:pt idx="99">
                  <c:v>D</c:v>
                </c:pt>
                <c:pt idx="104">
                  <c:v>J</c:v>
                </c:pt>
                <c:pt idx="109">
                  <c:v>F</c:v>
                </c:pt>
                <c:pt idx="113">
                  <c:v>M</c:v>
                </c:pt>
                <c:pt idx="117">
                  <c:v>A</c:v>
                </c:pt>
                <c:pt idx="122">
                  <c:v>M</c:v>
                </c:pt>
                <c:pt idx="126">
                  <c:v>J</c:v>
                </c:pt>
                <c:pt idx="130">
                  <c:v>J</c:v>
                </c:pt>
                <c:pt idx="135">
                  <c:v>A</c:v>
                </c:pt>
                <c:pt idx="139">
                  <c:v>S</c:v>
                </c:pt>
                <c:pt idx="143">
                  <c:v>O</c:v>
                </c:pt>
              </c:strCache>
            </c:strRef>
          </c:cat>
          <c:val>
            <c:numRef>
              <c:f>Sheet2!$E$55:$E$201</c:f>
              <c:numCache>
                <c:formatCode>_("$"* #,##0.0000_);_("$"* \(#,##0.0000\);_("$"* "-"????_);_(@_)</c:formatCode>
                <c:ptCount val="147"/>
                <c:pt idx="0">
                  <c:v>0.40360000000000001</c:v>
                </c:pt>
                <c:pt idx="1">
                  <c:v>0.38279999999999997</c:v>
                </c:pt>
                <c:pt idx="2">
                  <c:v>0.36859999999999998</c:v>
                </c:pt>
                <c:pt idx="3">
                  <c:v>0.36380000000000001</c:v>
                </c:pt>
                <c:pt idx="4">
                  <c:v>0.3695</c:v>
                </c:pt>
                <c:pt idx="5">
                  <c:v>0.38119999999999998</c:v>
                </c:pt>
                <c:pt idx="6">
                  <c:v>0.38729999999999998</c:v>
                </c:pt>
                <c:pt idx="7">
                  <c:v>0.38800000000000001</c:v>
                </c:pt>
                <c:pt idx="8">
                  <c:v>0.39739999999999998</c:v>
                </c:pt>
                <c:pt idx="9">
                  <c:v>0.39900000000000002</c:v>
                </c:pt>
                <c:pt idx="10">
                  <c:v>0.39300000000000002</c:v>
                </c:pt>
                <c:pt idx="11">
                  <c:v>0.39200000000000002</c:v>
                </c:pt>
                <c:pt idx="12">
                  <c:v>0.3881</c:v>
                </c:pt>
                <c:pt idx="13">
                  <c:v>0.39829999999999999</c:v>
                </c:pt>
                <c:pt idx="14">
                  <c:v>0.39810000000000001</c:v>
                </c:pt>
                <c:pt idx="15">
                  <c:v>0.39069999999999999</c:v>
                </c:pt>
                <c:pt idx="16">
                  <c:v>0.38869999999999999</c:v>
                </c:pt>
                <c:pt idx="17">
                  <c:v>0.38319999999999999</c:v>
                </c:pt>
                <c:pt idx="18">
                  <c:v>0.3785</c:v>
                </c:pt>
                <c:pt idx="19">
                  <c:v>0.37230000000000002</c:v>
                </c:pt>
                <c:pt idx="20">
                  <c:v>0.37669999999999998</c:v>
                </c:pt>
                <c:pt idx="21">
                  <c:v>0.3735</c:v>
                </c:pt>
                <c:pt idx="22">
                  <c:v>0.36709999999999998</c:v>
                </c:pt>
                <c:pt idx="23">
                  <c:v>0.37859999999999999</c:v>
                </c:pt>
                <c:pt idx="24">
                  <c:v>0.37580000000000002</c:v>
                </c:pt>
                <c:pt idx="25">
                  <c:v>0.36209999999999998</c:v>
                </c:pt>
                <c:pt idx="26">
                  <c:v>0.36720000000000003</c:v>
                </c:pt>
                <c:pt idx="27">
                  <c:v>0.37969999999999998</c:v>
                </c:pt>
                <c:pt idx="28">
                  <c:v>0.38519999999999999</c:v>
                </c:pt>
                <c:pt idx="29">
                  <c:v>0.3906</c:v>
                </c:pt>
                <c:pt idx="30">
                  <c:v>0.4108</c:v>
                </c:pt>
                <c:pt idx="31">
                  <c:v>0.4168</c:v>
                </c:pt>
                <c:pt idx="32">
                  <c:v>0.40660000000000002</c:v>
                </c:pt>
                <c:pt idx="33">
                  <c:v>0.39510000000000001</c:v>
                </c:pt>
                <c:pt idx="34">
                  <c:v>0.39789999999999998</c:v>
                </c:pt>
                <c:pt idx="35">
                  <c:v>0.41189999999999999</c:v>
                </c:pt>
                <c:pt idx="36">
                  <c:v>0.41510000000000002</c:v>
                </c:pt>
                <c:pt idx="37">
                  <c:v>0.43190000000000001</c:v>
                </c:pt>
                <c:pt idx="38">
                  <c:v>0.44280000000000003</c:v>
                </c:pt>
                <c:pt idx="39">
                  <c:v>0.44</c:v>
                </c:pt>
                <c:pt idx="40">
                  <c:v>0.47110000000000002</c:v>
                </c:pt>
                <c:pt idx="41">
                  <c:v>0.47949999999999998</c:v>
                </c:pt>
                <c:pt idx="42">
                  <c:v>0.49519999999999997</c:v>
                </c:pt>
                <c:pt idx="43">
                  <c:v>0.50549999999999995</c:v>
                </c:pt>
                <c:pt idx="44">
                  <c:v>0.53380000000000005</c:v>
                </c:pt>
                <c:pt idx="45">
                  <c:v>0.50249999999999995</c:v>
                </c:pt>
                <c:pt idx="46">
                  <c:v>0.49640000000000001</c:v>
                </c:pt>
                <c:pt idx="47">
                  <c:v>0.51670000000000005</c:v>
                </c:pt>
                <c:pt idx="48">
                  <c:v>0.53580000000000005</c:v>
                </c:pt>
                <c:pt idx="49">
                  <c:v>0.54520000000000002</c:v>
                </c:pt>
                <c:pt idx="50">
                  <c:v>0.55779999999999996</c:v>
                </c:pt>
                <c:pt idx="51">
                  <c:v>0.56740000000000002</c:v>
                </c:pt>
                <c:pt idx="52">
                  <c:v>0.56779999999999997</c:v>
                </c:pt>
                <c:pt idx="53">
                  <c:v>0.56969999999999998</c:v>
                </c:pt>
                <c:pt idx="54">
                  <c:v>0.57520000000000004</c:v>
                </c:pt>
                <c:pt idx="55">
                  <c:v>0.56869999999999998</c:v>
                </c:pt>
                <c:pt idx="56">
                  <c:v>0.58720000000000006</c:v>
                </c:pt>
                <c:pt idx="57">
                  <c:v>0.58909999999999996</c:v>
                </c:pt>
                <c:pt idx="58">
                  <c:v>0.57120000000000004</c:v>
                </c:pt>
                <c:pt idx="59">
                  <c:v>0.5514</c:v>
                </c:pt>
                <c:pt idx="60">
                  <c:v>0.57869999999999999</c:v>
                </c:pt>
                <c:pt idx="61">
                  <c:v>0.57040000000000002</c:v>
                </c:pt>
                <c:pt idx="62">
                  <c:v>0.54300000000000004</c:v>
                </c:pt>
                <c:pt idx="63">
                  <c:v>0.56040000000000001</c:v>
                </c:pt>
                <c:pt idx="64">
                  <c:v>0.57669999999999999</c:v>
                </c:pt>
                <c:pt idx="65">
                  <c:v>0.58919999999999995</c:v>
                </c:pt>
                <c:pt idx="66">
                  <c:v>0.57430000000000003</c:v>
                </c:pt>
                <c:pt idx="67">
                  <c:v>0.57830000000000004</c:v>
                </c:pt>
                <c:pt idx="68">
                  <c:v>0.57740000000000002</c:v>
                </c:pt>
                <c:pt idx="69">
                  <c:v>0.56589999999999996</c:v>
                </c:pt>
                <c:pt idx="70">
                  <c:v>0.56159999999999999</c:v>
                </c:pt>
                <c:pt idx="71">
                  <c:v>0.56830000000000003</c:v>
                </c:pt>
                <c:pt idx="72">
                  <c:v>0.57989999999999997</c:v>
                </c:pt>
                <c:pt idx="73">
                  <c:v>0.58640000000000003</c:v>
                </c:pt>
                <c:pt idx="74">
                  <c:v>0.57630000000000003</c:v>
                </c:pt>
                <c:pt idx="75">
                  <c:v>0.56589999999999996</c:v>
                </c:pt>
                <c:pt idx="76">
                  <c:v>0.55830000000000002</c:v>
                </c:pt>
                <c:pt idx="77">
                  <c:v>0.55249999999999999</c:v>
                </c:pt>
                <c:pt idx="78">
                  <c:v>0.55759999999999998</c:v>
                </c:pt>
                <c:pt idx="79">
                  <c:v>0.56920000000000004</c:v>
                </c:pt>
                <c:pt idx="80">
                  <c:v>0.56669999999999998</c:v>
                </c:pt>
                <c:pt idx="81">
                  <c:v>0.56100000000000005</c:v>
                </c:pt>
                <c:pt idx="82">
                  <c:v>0.55920000000000003</c:v>
                </c:pt>
                <c:pt idx="83">
                  <c:v>0.53610000000000002</c:v>
                </c:pt>
                <c:pt idx="84">
                  <c:v>0.5524</c:v>
                </c:pt>
                <c:pt idx="85">
                  <c:v>0.55840000000000001</c:v>
                </c:pt>
                <c:pt idx="86">
                  <c:v>0.58040000000000003</c:v>
                </c:pt>
                <c:pt idx="87">
                  <c:v>0.57940000000000003</c:v>
                </c:pt>
                <c:pt idx="88">
                  <c:v>0.56789999999999996</c:v>
                </c:pt>
                <c:pt idx="89">
                  <c:v>0.54390000000000005</c:v>
                </c:pt>
                <c:pt idx="90">
                  <c:v>0.51580000000000004</c:v>
                </c:pt>
                <c:pt idx="91">
                  <c:v>0.49109999999999998</c:v>
                </c:pt>
                <c:pt idx="92">
                  <c:v>0.51829999999999998</c:v>
                </c:pt>
                <c:pt idx="93">
                  <c:v>0.51939999999999997</c:v>
                </c:pt>
                <c:pt idx="94">
                  <c:v>0.5161</c:v>
                </c:pt>
                <c:pt idx="95">
                  <c:v>0.51339999999999997</c:v>
                </c:pt>
                <c:pt idx="96">
                  <c:v>0.5111</c:v>
                </c:pt>
                <c:pt idx="97">
                  <c:v>0.51719999999999999</c:v>
                </c:pt>
                <c:pt idx="98">
                  <c:v>0.49559999999999998</c:v>
                </c:pt>
                <c:pt idx="99">
                  <c:v>0.49390000000000001</c:v>
                </c:pt>
                <c:pt idx="100">
                  <c:v>0.49969999999999998</c:v>
                </c:pt>
                <c:pt idx="101">
                  <c:v>0.49080000000000001</c:v>
                </c:pt>
                <c:pt idx="102">
                  <c:v>0.49859999999999999</c:v>
                </c:pt>
                <c:pt idx="103">
                  <c:v>0.5171</c:v>
                </c:pt>
                <c:pt idx="104">
                  <c:v>0.52029999999999998</c:v>
                </c:pt>
                <c:pt idx="105">
                  <c:v>0.51449999999999996</c:v>
                </c:pt>
                <c:pt idx="106">
                  <c:v>0.50670000000000004</c:v>
                </c:pt>
                <c:pt idx="107">
                  <c:v>0.51539999999999997</c:v>
                </c:pt>
                <c:pt idx="108">
                  <c:v>0.51029999999999998</c:v>
                </c:pt>
                <c:pt idx="109">
                  <c:v>0.52400000000000002</c:v>
                </c:pt>
                <c:pt idx="110">
                  <c:v>0.53169999999999995</c:v>
                </c:pt>
                <c:pt idx="111">
                  <c:v>0.54190000000000005</c:v>
                </c:pt>
                <c:pt idx="112">
                  <c:v>0.5413</c:v>
                </c:pt>
                <c:pt idx="113">
                  <c:v>0.53180000000000005</c:v>
                </c:pt>
                <c:pt idx="114">
                  <c:v>0.54790000000000005</c:v>
                </c:pt>
                <c:pt idx="115">
                  <c:v>0.54590000000000005</c:v>
                </c:pt>
                <c:pt idx="116">
                  <c:v>0.54759999999999998</c:v>
                </c:pt>
                <c:pt idx="117">
                  <c:v>0.56269999999999998</c:v>
                </c:pt>
                <c:pt idx="118">
                  <c:v>0.56779999999999997</c:v>
                </c:pt>
                <c:pt idx="119">
                  <c:v>0.55520000000000003</c:v>
                </c:pt>
                <c:pt idx="120">
                  <c:v>0.55320000000000003</c:v>
                </c:pt>
                <c:pt idx="121">
                  <c:v>0.54120000000000001</c:v>
                </c:pt>
                <c:pt idx="122">
                  <c:v>0.5272</c:v>
                </c:pt>
                <c:pt idx="123">
                  <c:v>0.50849999999999995</c:v>
                </c:pt>
                <c:pt idx="124">
                  <c:v>0.49969999999999998</c:v>
                </c:pt>
                <c:pt idx="125">
                  <c:v>0.49409999999999998</c:v>
                </c:pt>
                <c:pt idx="126">
                  <c:v>0.49180000000000001</c:v>
                </c:pt>
                <c:pt idx="127">
                  <c:v>0.49</c:v>
                </c:pt>
                <c:pt idx="128">
                  <c:v>0.49909999999999999</c:v>
                </c:pt>
                <c:pt idx="129">
                  <c:v>0.5131</c:v>
                </c:pt>
                <c:pt idx="130">
                  <c:v>0.53139999999999998</c:v>
                </c:pt>
                <c:pt idx="131">
                  <c:v>0.53820000000000001</c:v>
                </c:pt>
                <c:pt idx="132">
                  <c:v>0.54310000000000003</c:v>
                </c:pt>
                <c:pt idx="133">
                  <c:v>0.52259999999999995</c:v>
                </c:pt>
                <c:pt idx="134">
                  <c:v>0.52090000000000003</c:v>
                </c:pt>
                <c:pt idx="135">
                  <c:v>0.52070000000000005</c:v>
                </c:pt>
                <c:pt idx="136">
                  <c:v>0.52990000000000004</c:v>
                </c:pt>
                <c:pt idx="137">
                  <c:v>0.55600000000000005</c:v>
                </c:pt>
                <c:pt idx="138">
                  <c:v>0.56259999999999999</c:v>
                </c:pt>
                <c:pt idx="139">
                  <c:v>0.56950000000000001</c:v>
                </c:pt>
                <c:pt idx="140">
                  <c:v>0.56120000000000003</c:v>
                </c:pt>
                <c:pt idx="141">
                  <c:v>0.54959999999999998</c:v>
                </c:pt>
                <c:pt idx="142">
                  <c:v>0.52559999999999996</c:v>
                </c:pt>
                <c:pt idx="143">
                  <c:v>0.50619999999999998</c:v>
                </c:pt>
                <c:pt idx="144">
                  <c:v>0.50600000000000001</c:v>
                </c:pt>
              </c:numCache>
            </c:numRef>
          </c:val>
          <c:smooth val="0"/>
        </c:ser>
        <c:dLbls>
          <c:showLegendKey val="0"/>
          <c:showVal val="0"/>
          <c:showCatName val="0"/>
          <c:showSerName val="0"/>
          <c:showPercent val="0"/>
          <c:showBubbleSize val="0"/>
        </c:dLbls>
        <c:marker val="1"/>
        <c:smooth val="0"/>
        <c:axId val="186703872"/>
        <c:axId val="186705408"/>
      </c:lineChart>
      <c:catAx>
        <c:axId val="186696448"/>
        <c:scaling>
          <c:orientation val="minMax"/>
        </c:scaling>
        <c:delete val="0"/>
        <c:axPos val="b"/>
        <c:numFmt formatCode="General" sourceLinked="1"/>
        <c:majorTickMark val="none"/>
        <c:minorTickMark val="none"/>
        <c:tickLblPos val="nextTo"/>
        <c:txPr>
          <a:bodyPr rot="0" vert="horz"/>
          <a:lstStyle/>
          <a:p>
            <a:pPr>
              <a:defRPr sz="400" b="0" i="0" u="none" strike="noStrike" baseline="0">
                <a:solidFill>
                  <a:srgbClr val="000000"/>
                </a:solidFill>
                <a:latin typeface="Calibri"/>
                <a:ea typeface="Calibri"/>
                <a:cs typeface="Calibri"/>
              </a:defRPr>
            </a:pPr>
            <a:endParaRPr lang="en-US"/>
          </a:p>
        </c:txPr>
        <c:crossAx val="186697984"/>
        <c:crosses val="autoZero"/>
        <c:auto val="1"/>
        <c:lblAlgn val="ctr"/>
        <c:lblOffset val="100"/>
        <c:tickLblSkip val="1"/>
        <c:noMultiLvlLbl val="0"/>
      </c:catAx>
      <c:valAx>
        <c:axId val="186697984"/>
        <c:scaling>
          <c:orientation val="minMax"/>
          <c:max val="145"/>
          <c:min val="35"/>
        </c:scaling>
        <c:delete val="0"/>
        <c:axPos val="l"/>
        <c:majorGridlines/>
        <c:numFmt formatCode="_(&quot;$&quot;* #,##0.00_);_(&quot;$&quot;* \(#,##0.00\);_(&quot;$&quot;* &quot;-&quot;??_);_(@_)" sourceLinked="1"/>
        <c:majorTickMark val="none"/>
        <c:minorTickMark val="none"/>
        <c:tickLblPos val="nextTo"/>
        <c:spPr>
          <a:ln w="9525">
            <a:noFill/>
          </a:ln>
        </c:spPr>
        <c:txPr>
          <a:bodyPr rot="0" vert="horz"/>
          <a:lstStyle/>
          <a:p>
            <a:pPr>
              <a:defRPr sz="600" b="0" i="0" u="none" strike="noStrike" baseline="0">
                <a:solidFill>
                  <a:srgbClr val="000000"/>
                </a:solidFill>
                <a:latin typeface="Calibri"/>
                <a:ea typeface="Calibri"/>
                <a:cs typeface="Calibri"/>
              </a:defRPr>
            </a:pPr>
            <a:endParaRPr lang="en-US"/>
          </a:p>
        </c:txPr>
        <c:crossAx val="186696448"/>
        <c:crosses val="autoZero"/>
        <c:crossBetween val="between"/>
      </c:valAx>
      <c:catAx>
        <c:axId val="186703872"/>
        <c:scaling>
          <c:orientation val="minMax"/>
        </c:scaling>
        <c:delete val="1"/>
        <c:axPos val="b"/>
        <c:majorTickMark val="out"/>
        <c:minorTickMark val="none"/>
        <c:tickLblPos val="none"/>
        <c:crossAx val="186705408"/>
        <c:crosses val="autoZero"/>
        <c:auto val="1"/>
        <c:lblAlgn val="ctr"/>
        <c:lblOffset val="100"/>
        <c:noMultiLvlLbl val="0"/>
      </c:catAx>
      <c:valAx>
        <c:axId val="186705408"/>
        <c:scaling>
          <c:orientation val="minMax"/>
          <c:max val="0.75000000000001155"/>
          <c:min val="0.28000000000000008"/>
        </c:scaling>
        <c:delete val="0"/>
        <c:axPos val="r"/>
        <c:numFmt formatCode="_(&quot;$&quot;* #,##0.0000_);_(&quot;$&quot;* \(#,##0.0000\);_(&quot;$&quot;* &quot;-&quot;????_);_(@_)" sourceLinked="1"/>
        <c:majorTickMark val="out"/>
        <c:minorTickMark val="none"/>
        <c:tickLblPos val="nextTo"/>
        <c:txPr>
          <a:bodyPr rot="0" vert="horz"/>
          <a:lstStyle/>
          <a:p>
            <a:pPr>
              <a:defRPr sz="600" b="0" i="0" u="none" strike="noStrike" baseline="0">
                <a:solidFill>
                  <a:srgbClr val="000000"/>
                </a:solidFill>
                <a:latin typeface="Calibri"/>
                <a:ea typeface="Calibri"/>
                <a:cs typeface="Calibri"/>
              </a:defRPr>
            </a:pPr>
            <a:endParaRPr lang="en-US"/>
          </a:p>
        </c:txPr>
        <c:crossAx val="186703872"/>
        <c:crosses val="max"/>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spPr>
    <a:ln>
      <a:solidFill>
        <a:srgbClr val="C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44" l="0.70000000000000062" r="0.70000000000000062" t="0.75000000000001144" header="0.30000000000000032" footer="0.30000000000000032"/>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Live Hogs - Average Weekly Price</a:t>
            </a:r>
          </a:p>
        </c:rich>
      </c:tx>
      <c:layout/>
      <c:overlay val="0"/>
    </c:title>
    <c:autoTitleDeleted val="0"/>
    <c:plotArea>
      <c:layout/>
      <c:lineChart>
        <c:grouping val="standard"/>
        <c:varyColors val="0"/>
        <c:ser>
          <c:idx val="5"/>
          <c:order val="0"/>
          <c:tx>
            <c:strRef>
              <c:f>Hog!$D$1</c:f>
              <c:strCache>
                <c:ptCount val="1"/>
                <c:pt idx="0">
                  <c:v>2012</c:v>
                </c:pt>
              </c:strCache>
            </c:strRef>
          </c:tx>
          <c:marker>
            <c:symbol val="none"/>
          </c:marker>
          <c:val>
            <c:numRef>
              <c:f>Hog!$D$2:$D$54</c:f>
              <c:numCache>
                <c:formatCode>General</c:formatCode>
                <c:ptCount val="53"/>
                <c:pt idx="0" formatCode="#,##0.00">
                  <c:v>0.5413</c:v>
                </c:pt>
                <c:pt idx="1">
                  <c:v>0.55249999999999999</c:v>
                </c:pt>
                <c:pt idx="2">
                  <c:v>0.57299999999999995</c:v>
                </c:pt>
                <c:pt idx="3">
                  <c:v>0.57750000000000001</c:v>
                </c:pt>
                <c:pt idx="4">
                  <c:v>0.58899999999999997</c:v>
                </c:pt>
                <c:pt idx="5">
                  <c:v>0.59</c:v>
                </c:pt>
                <c:pt idx="6">
                  <c:v>0.59499999999999997</c:v>
                </c:pt>
                <c:pt idx="7">
                  <c:v>0.58799999999999997</c:v>
                </c:pt>
                <c:pt idx="8">
                  <c:v>0.59</c:v>
                </c:pt>
                <c:pt idx="9">
                  <c:v>0.59199999999999997</c:v>
                </c:pt>
                <c:pt idx="10">
                  <c:v>0.59699999999999998</c:v>
                </c:pt>
                <c:pt idx="11">
                  <c:v>0.59499999999999997</c:v>
                </c:pt>
                <c:pt idx="12">
                  <c:v>0.58599999999999997</c:v>
                </c:pt>
                <c:pt idx="13">
                  <c:v>0.56599999999999995</c:v>
                </c:pt>
                <c:pt idx="14">
                  <c:v>0.56000000000000005</c:v>
                </c:pt>
                <c:pt idx="15">
                  <c:v>0.54800000000000004</c:v>
                </c:pt>
                <c:pt idx="16">
                  <c:v>0.54200000000000004</c:v>
                </c:pt>
                <c:pt idx="17">
                  <c:v>0.54900000000000004</c:v>
                </c:pt>
                <c:pt idx="18">
                  <c:v>0.53100000000000003</c:v>
                </c:pt>
                <c:pt idx="19">
                  <c:v>0.51800000000000002</c:v>
                </c:pt>
                <c:pt idx="20">
                  <c:v>0.54500000000000004</c:v>
                </c:pt>
                <c:pt idx="21">
                  <c:v>0.56799999999999995</c:v>
                </c:pt>
                <c:pt idx="22">
                  <c:v>0.5575</c:v>
                </c:pt>
                <c:pt idx="23">
                  <c:v>0.58399999999999996</c:v>
                </c:pt>
                <c:pt idx="24">
                  <c:v>0.61</c:v>
                </c:pt>
                <c:pt idx="25">
                  <c:v>0.63400000000000001</c:v>
                </c:pt>
                <c:pt idx="26">
                  <c:v>0.63900000000000001</c:v>
                </c:pt>
                <c:pt idx="27">
                  <c:v>0.62</c:v>
                </c:pt>
                <c:pt idx="28">
                  <c:v>0.61799999999999999</c:v>
                </c:pt>
                <c:pt idx="29">
                  <c:v>0.57399999999999995</c:v>
                </c:pt>
                <c:pt idx="30">
                  <c:v>0.56999999999999995</c:v>
                </c:pt>
                <c:pt idx="31">
                  <c:v>0.56999999999999995</c:v>
                </c:pt>
                <c:pt idx="32">
                  <c:v>0.57199999999999995</c:v>
                </c:pt>
                <c:pt idx="33">
                  <c:v>0.57199999999999995</c:v>
                </c:pt>
                <c:pt idx="34">
                  <c:v>0.54</c:v>
                </c:pt>
                <c:pt idx="35">
                  <c:v>0.496</c:v>
                </c:pt>
                <c:pt idx="36">
                  <c:v>0.45750000000000002</c:v>
                </c:pt>
                <c:pt idx="37">
                  <c:v>0.44400000000000001</c:v>
                </c:pt>
                <c:pt idx="38">
                  <c:v>0.45200000000000001</c:v>
                </c:pt>
                <c:pt idx="39">
                  <c:v>0.48499999999999999</c:v>
                </c:pt>
                <c:pt idx="40">
                  <c:v>0.50800000000000001</c:v>
                </c:pt>
                <c:pt idx="41">
                  <c:v>0.53200000000000003</c:v>
                </c:pt>
              </c:numCache>
            </c:numRef>
          </c:val>
          <c:smooth val="0"/>
        </c:ser>
        <c:ser>
          <c:idx val="0"/>
          <c:order val="1"/>
          <c:tx>
            <c:strRef>
              <c:f>Hog!$E$1</c:f>
              <c:strCache>
                <c:ptCount val="1"/>
                <c:pt idx="0">
                  <c:v>2011</c:v>
                </c:pt>
              </c:strCache>
            </c:strRef>
          </c:tx>
          <c:spPr>
            <a:ln w="22225">
              <a:solidFill>
                <a:schemeClr val="tx1"/>
              </a:solidFill>
            </a:ln>
          </c:spPr>
          <c:marker>
            <c:symbol val="none"/>
          </c:marker>
          <c:cat>
            <c:strRef>
              <c:f>Hog!$B$2:$B$54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Hog!$E$2:$E$54</c:f>
              <c:numCache>
                <c:formatCode>General</c:formatCode>
                <c:ptCount val="53"/>
                <c:pt idx="1">
                  <c:v>0.48199999999999998</c:v>
                </c:pt>
                <c:pt idx="2">
                  <c:v>0.49199999999999999</c:v>
                </c:pt>
                <c:pt idx="3">
                  <c:v>0.5</c:v>
                </c:pt>
                <c:pt idx="4">
                  <c:v>0.51</c:v>
                </c:pt>
                <c:pt idx="5">
                  <c:v>0.54</c:v>
                </c:pt>
                <c:pt idx="6">
                  <c:v>0.56799999999999995</c:v>
                </c:pt>
                <c:pt idx="7">
                  <c:v>0.56599999999999995</c:v>
                </c:pt>
                <c:pt idx="8">
                  <c:v>0.55500000000000005</c:v>
                </c:pt>
                <c:pt idx="9">
                  <c:v>0.56200000000000006</c:v>
                </c:pt>
                <c:pt idx="10">
                  <c:v>0.56999999999999995</c:v>
                </c:pt>
                <c:pt idx="11">
                  <c:v>0.56100000000000005</c:v>
                </c:pt>
                <c:pt idx="12">
                  <c:v>0.56599999999999995</c:v>
                </c:pt>
                <c:pt idx="13">
                  <c:v>0.59199999999999997</c:v>
                </c:pt>
                <c:pt idx="14">
                  <c:v>0.60499999999999998</c:v>
                </c:pt>
                <c:pt idx="15">
                  <c:v>0.628</c:v>
                </c:pt>
                <c:pt idx="16">
                  <c:v>0.64129999999999998</c:v>
                </c:pt>
                <c:pt idx="17">
                  <c:v>0.63400000000000001</c:v>
                </c:pt>
                <c:pt idx="18">
                  <c:v>0.62</c:v>
                </c:pt>
                <c:pt idx="19">
                  <c:v>0.61399999999999999</c:v>
                </c:pt>
                <c:pt idx="20">
                  <c:v>0.63700000000000001</c:v>
                </c:pt>
                <c:pt idx="21">
                  <c:v>0.624</c:v>
                </c:pt>
                <c:pt idx="22">
                  <c:v>0.6</c:v>
                </c:pt>
                <c:pt idx="23">
                  <c:v>0.60199999999999998</c:v>
                </c:pt>
                <c:pt idx="24">
                  <c:v>0.61799999999999999</c:v>
                </c:pt>
                <c:pt idx="25">
                  <c:v>0.64200000000000002</c:v>
                </c:pt>
                <c:pt idx="26">
                  <c:v>0.66</c:v>
                </c:pt>
                <c:pt idx="27">
                  <c:v>0.64749999999999996</c:v>
                </c:pt>
                <c:pt idx="28">
                  <c:v>0.63</c:v>
                </c:pt>
                <c:pt idx="29">
                  <c:v>0.63</c:v>
                </c:pt>
                <c:pt idx="30">
                  <c:v>0.65400000000000003</c:v>
                </c:pt>
                <c:pt idx="31">
                  <c:v>0.68300000000000005</c:v>
                </c:pt>
                <c:pt idx="32">
                  <c:v>0.7</c:v>
                </c:pt>
                <c:pt idx="33">
                  <c:v>0.68600000000000005</c:v>
                </c:pt>
                <c:pt idx="34">
                  <c:v>0.64600000000000002</c:v>
                </c:pt>
                <c:pt idx="35">
                  <c:v>0.58599999999999997</c:v>
                </c:pt>
                <c:pt idx="36">
                  <c:v>0.52749999999999997</c:v>
                </c:pt>
                <c:pt idx="37">
                  <c:v>0.52</c:v>
                </c:pt>
                <c:pt idx="38">
                  <c:v>0.57999999999999996</c:v>
                </c:pt>
                <c:pt idx="39">
                  <c:v>0.60199999999999998</c:v>
                </c:pt>
                <c:pt idx="40">
                  <c:v>0.623</c:v>
                </c:pt>
                <c:pt idx="41">
                  <c:v>0.62</c:v>
                </c:pt>
                <c:pt idx="42">
                  <c:v>0.61199999999999999</c:v>
                </c:pt>
                <c:pt idx="43">
                  <c:v>0.60799999999999998</c:v>
                </c:pt>
                <c:pt idx="44">
                  <c:v>0.59599999999999997</c:v>
                </c:pt>
                <c:pt idx="45">
                  <c:v>0.58799999999999997</c:v>
                </c:pt>
                <c:pt idx="46">
                  <c:v>0.56799999999999995</c:v>
                </c:pt>
                <c:pt idx="47">
                  <c:v>0.56000000000000005</c:v>
                </c:pt>
                <c:pt idx="48">
                  <c:v>0.58399999999999996</c:v>
                </c:pt>
                <c:pt idx="49">
                  <c:v>0.57599999999999996</c:v>
                </c:pt>
                <c:pt idx="50">
                  <c:v>0.56699999999999995</c:v>
                </c:pt>
                <c:pt idx="51">
                  <c:v>0.54900000000000004</c:v>
                </c:pt>
                <c:pt idx="52">
                  <c:v>0.5413</c:v>
                </c:pt>
              </c:numCache>
            </c:numRef>
          </c:val>
          <c:smooth val="0"/>
        </c:ser>
        <c:ser>
          <c:idx val="1"/>
          <c:order val="2"/>
          <c:tx>
            <c:strRef>
              <c:f>Hog!$F$1</c:f>
              <c:strCache>
                <c:ptCount val="1"/>
                <c:pt idx="0">
                  <c:v>2010</c:v>
                </c:pt>
              </c:strCache>
            </c:strRef>
          </c:tx>
          <c:spPr>
            <a:ln w="22225"/>
          </c:spPr>
          <c:marker>
            <c:symbol val="none"/>
          </c:marker>
          <c:cat>
            <c:strRef>
              <c:f>Hog!$B$2:$B$54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Hog!$F$2:$F$54</c:f>
              <c:numCache>
                <c:formatCode>General</c:formatCode>
                <c:ptCount val="53"/>
                <c:pt idx="1">
                  <c:v>0.41199999999999998</c:v>
                </c:pt>
                <c:pt idx="2">
                  <c:v>0.41599999999999998</c:v>
                </c:pt>
                <c:pt idx="3">
                  <c:v>0.41</c:v>
                </c:pt>
                <c:pt idx="4">
                  <c:v>0.41</c:v>
                </c:pt>
                <c:pt idx="5">
                  <c:v>0.40600000000000003</c:v>
                </c:pt>
                <c:pt idx="6">
                  <c:v>0.42199999999999999</c:v>
                </c:pt>
                <c:pt idx="7">
                  <c:v>0.46</c:v>
                </c:pt>
                <c:pt idx="8">
                  <c:v>0.46400000000000002</c:v>
                </c:pt>
                <c:pt idx="9">
                  <c:v>0.48</c:v>
                </c:pt>
                <c:pt idx="10">
                  <c:v>0.48</c:v>
                </c:pt>
                <c:pt idx="11">
                  <c:v>0.45200000000000001</c:v>
                </c:pt>
                <c:pt idx="12">
                  <c:v>0.44</c:v>
                </c:pt>
                <c:pt idx="13">
                  <c:v>0.44500000000000001</c:v>
                </c:pt>
                <c:pt idx="14">
                  <c:v>0.5</c:v>
                </c:pt>
                <c:pt idx="15">
                  <c:v>0.51400000000000001</c:v>
                </c:pt>
                <c:pt idx="16">
                  <c:v>0.53400000000000003</c:v>
                </c:pt>
                <c:pt idx="17">
                  <c:v>0.55000000000000004</c:v>
                </c:pt>
                <c:pt idx="18">
                  <c:v>0.57399999999999995</c:v>
                </c:pt>
                <c:pt idx="19">
                  <c:v>0.56599999999999995</c:v>
                </c:pt>
                <c:pt idx="20">
                  <c:v>0.55100000000000005</c:v>
                </c:pt>
                <c:pt idx="21">
                  <c:v>0.53200000000000003</c:v>
                </c:pt>
                <c:pt idx="22">
                  <c:v>0.51380000000000003</c:v>
                </c:pt>
                <c:pt idx="23">
                  <c:v>0.51</c:v>
                </c:pt>
                <c:pt idx="24">
                  <c:v>0.51</c:v>
                </c:pt>
                <c:pt idx="25">
                  <c:v>0.52600000000000002</c:v>
                </c:pt>
                <c:pt idx="26">
                  <c:v>0.53</c:v>
                </c:pt>
                <c:pt idx="27">
                  <c:v>0.52</c:v>
                </c:pt>
                <c:pt idx="28">
                  <c:v>0.53</c:v>
                </c:pt>
                <c:pt idx="29">
                  <c:v>0.52</c:v>
                </c:pt>
                <c:pt idx="30">
                  <c:v>0.52900000000000003</c:v>
                </c:pt>
                <c:pt idx="31">
                  <c:v>0.54600000000000004</c:v>
                </c:pt>
                <c:pt idx="32">
                  <c:v>0.54</c:v>
                </c:pt>
                <c:pt idx="33">
                  <c:v>0.53600000000000003</c:v>
                </c:pt>
                <c:pt idx="34">
                  <c:v>0.55600000000000005</c:v>
                </c:pt>
                <c:pt idx="35">
                  <c:v>0.53800000000000003</c:v>
                </c:pt>
                <c:pt idx="36">
                  <c:v>0.54</c:v>
                </c:pt>
                <c:pt idx="37">
                  <c:v>0.54</c:v>
                </c:pt>
                <c:pt idx="38">
                  <c:v>0.55000000000000004</c:v>
                </c:pt>
                <c:pt idx="39">
                  <c:v>0.54200000000000004</c:v>
                </c:pt>
                <c:pt idx="40">
                  <c:v>0.52600000000000002</c:v>
                </c:pt>
                <c:pt idx="41">
                  <c:v>0.47199999999999998</c:v>
                </c:pt>
                <c:pt idx="42">
                  <c:v>0.42399999999999999</c:v>
                </c:pt>
                <c:pt idx="43">
                  <c:v>0.41299999999999998</c:v>
                </c:pt>
                <c:pt idx="44">
                  <c:v>0.40400000000000003</c:v>
                </c:pt>
                <c:pt idx="45">
                  <c:v>0.4</c:v>
                </c:pt>
                <c:pt idx="46">
                  <c:v>0.42</c:v>
                </c:pt>
                <c:pt idx="47">
                  <c:v>0.41</c:v>
                </c:pt>
                <c:pt idx="48">
                  <c:v>0.45700000000000002</c:v>
                </c:pt>
                <c:pt idx="49">
                  <c:v>0.46200000000000002</c:v>
                </c:pt>
                <c:pt idx="50">
                  <c:v>0.46100000000000002</c:v>
                </c:pt>
                <c:pt idx="51">
                  <c:v>0.45500000000000002</c:v>
                </c:pt>
                <c:pt idx="52">
                  <c:v>0.4738</c:v>
                </c:pt>
              </c:numCache>
            </c:numRef>
          </c:val>
          <c:smooth val="0"/>
        </c:ser>
        <c:ser>
          <c:idx val="2"/>
          <c:order val="3"/>
          <c:tx>
            <c:strRef>
              <c:f>Hog!$G$1</c:f>
              <c:strCache>
                <c:ptCount val="1"/>
                <c:pt idx="0">
                  <c:v>2009</c:v>
                </c:pt>
              </c:strCache>
            </c:strRef>
          </c:tx>
          <c:spPr>
            <a:ln w="22225"/>
          </c:spPr>
          <c:marker>
            <c:symbol val="none"/>
          </c:marker>
          <c:cat>
            <c:strRef>
              <c:f>Hog!$B$2:$B$54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Hog!$G$2:$G$54</c:f>
              <c:numCache>
                <c:formatCode>General</c:formatCode>
                <c:ptCount val="53"/>
                <c:pt idx="0">
                  <c:v>0.31</c:v>
                </c:pt>
                <c:pt idx="1">
                  <c:v>0.33700000000000002</c:v>
                </c:pt>
                <c:pt idx="2">
                  <c:v>0.35899999999999999</c:v>
                </c:pt>
                <c:pt idx="3">
                  <c:v>0.36</c:v>
                </c:pt>
                <c:pt idx="4">
                  <c:v>0.35599999999999998</c:v>
                </c:pt>
                <c:pt idx="5">
                  <c:v>0.35599999999999998</c:v>
                </c:pt>
                <c:pt idx="6">
                  <c:v>0.35599999999999998</c:v>
                </c:pt>
                <c:pt idx="7">
                  <c:v>0.3725</c:v>
                </c:pt>
                <c:pt idx="8">
                  <c:v>0.34599999999999997</c:v>
                </c:pt>
                <c:pt idx="9">
                  <c:v>0.33600000000000002</c:v>
                </c:pt>
                <c:pt idx="10">
                  <c:v>0.37</c:v>
                </c:pt>
                <c:pt idx="11">
                  <c:v>0.34799999999999998</c:v>
                </c:pt>
                <c:pt idx="12">
                  <c:v>0.34399999999999997</c:v>
                </c:pt>
                <c:pt idx="13">
                  <c:v>0.35</c:v>
                </c:pt>
                <c:pt idx="14">
                  <c:v>0.34499999999999997</c:v>
                </c:pt>
                <c:pt idx="15">
                  <c:v>0.34699999999999998</c:v>
                </c:pt>
                <c:pt idx="16">
                  <c:v>0.38500000000000001</c:v>
                </c:pt>
                <c:pt idx="17">
                  <c:v>0.37</c:v>
                </c:pt>
                <c:pt idx="18">
                  <c:v>0.32600000000000001</c:v>
                </c:pt>
                <c:pt idx="19">
                  <c:v>0.35799999999999998</c:v>
                </c:pt>
                <c:pt idx="20">
                  <c:v>0.35799999999999998</c:v>
                </c:pt>
                <c:pt idx="21">
                  <c:v>0.34</c:v>
                </c:pt>
                <c:pt idx="22">
                  <c:v>0.33600000000000002</c:v>
                </c:pt>
                <c:pt idx="23">
                  <c:v>0.30599999999999999</c:v>
                </c:pt>
                <c:pt idx="24">
                  <c:v>0.317</c:v>
                </c:pt>
                <c:pt idx="25">
                  <c:v>0.33900000000000002</c:v>
                </c:pt>
                <c:pt idx="26">
                  <c:v>0.3513</c:v>
                </c:pt>
                <c:pt idx="27">
                  <c:v>0.35</c:v>
                </c:pt>
                <c:pt idx="28">
                  <c:v>0.35</c:v>
                </c:pt>
                <c:pt idx="29">
                  <c:v>0.36199999999999999</c:v>
                </c:pt>
                <c:pt idx="30">
                  <c:v>0.35799999999999998</c:v>
                </c:pt>
                <c:pt idx="31">
                  <c:v>0.32400000000000001</c:v>
                </c:pt>
                <c:pt idx="32">
                  <c:v>0.27400000000000002</c:v>
                </c:pt>
                <c:pt idx="33">
                  <c:v>0.24399999999999999</c:v>
                </c:pt>
                <c:pt idx="34">
                  <c:v>0.26200000000000001</c:v>
                </c:pt>
                <c:pt idx="35">
                  <c:v>0.26600000000000001</c:v>
                </c:pt>
                <c:pt idx="36">
                  <c:v>0.27</c:v>
                </c:pt>
                <c:pt idx="37">
                  <c:v>0.28799999999999998</c:v>
                </c:pt>
                <c:pt idx="38">
                  <c:v>0.29399999999999998</c:v>
                </c:pt>
                <c:pt idx="39">
                  <c:v>0.29799999999999999</c:v>
                </c:pt>
                <c:pt idx="40">
                  <c:v>0.3</c:v>
                </c:pt>
                <c:pt idx="41">
                  <c:v>0.28999999999999998</c:v>
                </c:pt>
                <c:pt idx="42">
                  <c:v>0.29599999999999999</c:v>
                </c:pt>
                <c:pt idx="43">
                  <c:v>0.29399999999999998</c:v>
                </c:pt>
                <c:pt idx="44">
                  <c:v>0.32200000000000001</c:v>
                </c:pt>
                <c:pt idx="45">
                  <c:v>0.35</c:v>
                </c:pt>
                <c:pt idx="46">
                  <c:v>0.34799999999999998</c:v>
                </c:pt>
                <c:pt idx="47">
                  <c:v>0.32669999999999999</c:v>
                </c:pt>
                <c:pt idx="48">
                  <c:v>0.34399999999999997</c:v>
                </c:pt>
                <c:pt idx="49">
                  <c:v>0.36</c:v>
                </c:pt>
                <c:pt idx="50">
                  <c:v>0.374</c:v>
                </c:pt>
                <c:pt idx="51">
                  <c:v>0.37669999999999998</c:v>
                </c:pt>
                <c:pt idx="52">
                  <c:v>0.3725</c:v>
                </c:pt>
              </c:numCache>
            </c:numRef>
          </c:val>
          <c:smooth val="0"/>
        </c:ser>
        <c:ser>
          <c:idx val="4"/>
          <c:order val="4"/>
          <c:tx>
            <c:strRef>
              <c:f>Hog!$I$1</c:f>
              <c:strCache>
                <c:ptCount val="1"/>
                <c:pt idx="0">
                  <c:v>4-Yr-Avg*</c:v>
                </c:pt>
              </c:strCache>
            </c:strRef>
          </c:tx>
          <c:spPr>
            <a:ln w="22225"/>
          </c:spPr>
          <c:marker>
            <c:symbol val="none"/>
          </c:marker>
          <c:cat>
            <c:strRef>
              <c:f>Hog!$B$2:$B$54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Hog!$I$2:$I$54</c:f>
              <c:numCache>
                <c:formatCode>General</c:formatCode>
                <c:ptCount val="53"/>
                <c:pt idx="0">
                  <c:v>0.29499999999999998</c:v>
                </c:pt>
                <c:pt idx="1">
                  <c:v>0.37530000000000002</c:v>
                </c:pt>
                <c:pt idx="2">
                  <c:v>0.38179999999999997</c:v>
                </c:pt>
                <c:pt idx="3">
                  <c:v>0.39329999999999998</c:v>
                </c:pt>
                <c:pt idx="4">
                  <c:v>0.39800000000000002</c:v>
                </c:pt>
                <c:pt idx="5">
                  <c:v>0.39560000000000001</c:v>
                </c:pt>
                <c:pt idx="6">
                  <c:v>0.42499999999999999</c:v>
                </c:pt>
                <c:pt idx="7">
                  <c:v>0.44940000000000002</c:v>
                </c:pt>
                <c:pt idx="8">
                  <c:v>0.42449999999999999</c:v>
                </c:pt>
                <c:pt idx="9">
                  <c:v>0.42799999999999999</c:v>
                </c:pt>
                <c:pt idx="10">
                  <c:v>0.434</c:v>
                </c:pt>
                <c:pt idx="11">
                  <c:v>0.4123</c:v>
                </c:pt>
                <c:pt idx="12">
                  <c:v>0.40799999999999997</c:v>
                </c:pt>
                <c:pt idx="13">
                  <c:v>0.41839999999999999</c:v>
                </c:pt>
                <c:pt idx="14">
                  <c:v>0.4461</c:v>
                </c:pt>
                <c:pt idx="15">
                  <c:v>0.46079999999999999</c:v>
                </c:pt>
                <c:pt idx="16">
                  <c:v>0.48110000000000003</c:v>
                </c:pt>
                <c:pt idx="17">
                  <c:v>0.4995</c:v>
                </c:pt>
                <c:pt idx="18">
                  <c:v>0.499</c:v>
                </c:pt>
                <c:pt idx="19">
                  <c:v>0.51349999999999996</c:v>
                </c:pt>
                <c:pt idx="20">
                  <c:v>0.51549999999999996</c:v>
                </c:pt>
                <c:pt idx="21">
                  <c:v>0.50609999999999999</c:v>
                </c:pt>
                <c:pt idx="22">
                  <c:v>0.47139999999999999</c:v>
                </c:pt>
                <c:pt idx="23">
                  <c:v>0.46700000000000003</c:v>
                </c:pt>
                <c:pt idx="24">
                  <c:v>0.4743</c:v>
                </c:pt>
                <c:pt idx="25">
                  <c:v>0.49430000000000002</c:v>
                </c:pt>
                <c:pt idx="26">
                  <c:v>0.50860000000000005</c:v>
                </c:pt>
                <c:pt idx="27">
                  <c:v>0.47389999999999999</c:v>
                </c:pt>
                <c:pt idx="28">
                  <c:v>0.49</c:v>
                </c:pt>
                <c:pt idx="29">
                  <c:v>0.50249999999999995</c:v>
                </c:pt>
                <c:pt idx="30">
                  <c:v>0.51429999999999998</c:v>
                </c:pt>
                <c:pt idx="31">
                  <c:v>0.52380000000000004</c:v>
                </c:pt>
                <c:pt idx="32">
                  <c:v>0.52049999999999996</c:v>
                </c:pt>
                <c:pt idx="33">
                  <c:v>0.51249999999999996</c:v>
                </c:pt>
                <c:pt idx="34">
                  <c:v>0.4985</c:v>
                </c:pt>
                <c:pt idx="35">
                  <c:v>0.46260000000000001</c:v>
                </c:pt>
                <c:pt idx="36">
                  <c:v>0.45</c:v>
                </c:pt>
                <c:pt idx="37">
                  <c:v>0.44979999999999998</c:v>
                </c:pt>
                <c:pt idx="38">
                  <c:v>0.4708</c:v>
                </c:pt>
                <c:pt idx="39">
                  <c:v>0.4748</c:v>
                </c:pt>
                <c:pt idx="40">
                  <c:v>0.4708</c:v>
                </c:pt>
                <c:pt idx="41">
                  <c:v>0.44479999999999997</c:v>
                </c:pt>
                <c:pt idx="42">
                  <c:v>0.42580000000000001</c:v>
                </c:pt>
                <c:pt idx="43">
                  <c:v>0.41899999999999998</c:v>
                </c:pt>
                <c:pt idx="44">
                  <c:v>0.4168</c:v>
                </c:pt>
                <c:pt idx="45">
                  <c:v>0.41499999999999998</c:v>
                </c:pt>
                <c:pt idx="46">
                  <c:v>0.4153</c:v>
                </c:pt>
                <c:pt idx="47">
                  <c:v>0.40920000000000001</c:v>
                </c:pt>
                <c:pt idx="48">
                  <c:v>0.43580000000000002</c:v>
                </c:pt>
                <c:pt idx="49">
                  <c:v>0.4425</c:v>
                </c:pt>
                <c:pt idx="50">
                  <c:v>0.44679999999999997</c:v>
                </c:pt>
                <c:pt idx="51">
                  <c:v>0.44969999999999999</c:v>
                </c:pt>
                <c:pt idx="52">
                  <c:v>0.43630000000000002</c:v>
                </c:pt>
              </c:numCache>
            </c:numRef>
          </c:val>
          <c:smooth val="0"/>
        </c:ser>
        <c:dLbls>
          <c:showLegendKey val="0"/>
          <c:showVal val="0"/>
          <c:showCatName val="0"/>
          <c:showSerName val="0"/>
          <c:showPercent val="0"/>
          <c:showBubbleSize val="0"/>
        </c:dLbls>
        <c:marker val="1"/>
        <c:smooth val="0"/>
        <c:axId val="188540032"/>
        <c:axId val="188541568"/>
      </c:lineChart>
      <c:catAx>
        <c:axId val="188540032"/>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88541568"/>
        <c:crosses val="autoZero"/>
        <c:auto val="1"/>
        <c:lblAlgn val="ctr"/>
        <c:lblOffset val="100"/>
        <c:tickLblSkip val="1"/>
        <c:tickMarkSkip val="1"/>
        <c:noMultiLvlLbl val="0"/>
      </c:catAx>
      <c:valAx>
        <c:axId val="188541568"/>
        <c:scaling>
          <c:orientation val="minMax"/>
          <c:max val="0.70000000000000062"/>
          <c:min val="0.2"/>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88540032"/>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366" l="0.70000000000000062" r="0.70000000000000062" t="0.75000000000001366" header="0.30000000000000032" footer="0.30000000000000032"/>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USDA Bellies, Skin-On, Trimmed 14-16#</a:t>
            </a:r>
          </a:p>
        </c:rich>
      </c:tx>
      <c:layout/>
      <c:overlay val="0"/>
    </c:title>
    <c:autoTitleDeleted val="0"/>
    <c:plotArea>
      <c:layout/>
      <c:lineChart>
        <c:grouping val="standard"/>
        <c:varyColors val="0"/>
        <c:ser>
          <c:idx val="5"/>
          <c:order val="0"/>
          <c:tx>
            <c:strRef>
              <c:f>'Pork Belly'!$D$1</c:f>
              <c:strCache>
                <c:ptCount val="1"/>
                <c:pt idx="0">
                  <c:v>2012</c:v>
                </c:pt>
              </c:strCache>
            </c:strRef>
          </c:tx>
          <c:marker>
            <c:symbol val="none"/>
          </c:marker>
          <c:val>
            <c:numRef>
              <c:f>'Pork Belly'!$D$2:$D$54</c:f>
              <c:numCache>
                <c:formatCode>General</c:formatCode>
                <c:ptCount val="53"/>
                <c:pt idx="0" formatCode="#,##0.00">
                  <c:v>1.1000000000000001</c:v>
                </c:pt>
                <c:pt idx="1">
                  <c:v>1.1000000000000001</c:v>
                </c:pt>
                <c:pt idx="2">
                  <c:v>1.1399999999999999</c:v>
                </c:pt>
                <c:pt idx="3">
                  <c:v>1.1850000000000001</c:v>
                </c:pt>
                <c:pt idx="4">
                  <c:v>1.1850000000000001</c:v>
                </c:pt>
                <c:pt idx="5">
                  <c:v>1.2749999999999999</c:v>
                </c:pt>
                <c:pt idx="6">
                  <c:v>1.2749999999999999</c:v>
                </c:pt>
                <c:pt idx="7">
                  <c:v>1.2675000000000001</c:v>
                </c:pt>
                <c:pt idx="8">
                  <c:v>1.1833</c:v>
                </c:pt>
                <c:pt idx="9">
                  <c:v>1.1833</c:v>
                </c:pt>
                <c:pt idx="10">
                  <c:v>1.1833</c:v>
                </c:pt>
                <c:pt idx="11">
                  <c:v>1.1000000000000001</c:v>
                </c:pt>
                <c:pt idx="12">
                  <c:v>1.05</c:v>
                </c:pt>
                <c:pt idx="13">
                  <c:v>1.0625</c:v>
                </c:pt>
                <c:pt idx="14">
                  <c:v>1.05</c:v>
                </c:pt>
                <c:pt idx="15">
                  <c:v>1.01</c:v>
                </c:pt>
                <c:pt idx="16">
                  <c:v>0.91249999999999998</c:v>
                </c:pt>
                <c:pt idx="17">
                  <c:v>0.85</c:v>
                </c:pt>
                <c:pt idx="18">
                  <c:v>0.85</c:v>
                </c:pt>
                <c:pt idx="19">
                  <c:v>0.86499999999999999</c:v>
                </c:pt>
                <c:pt idx="20">
                  <c:v>0.87749999999999995</c:v>
                </c:pt>
                <c:pt idx="21">
                  <c:v>0.93</c:v>
                </c:pt>
                <c:pt idx="22">
                  <c:v>0.95499999999999996</c:v>
                </c:pt>
                <c:pt idx="23">
                  <c:v>1.04</c:v>
                </c:pt>
                <c:pt idx="24">
                  <c:v>1.1639999999999999</c:v>
                </c:pt>
                <c:pt idx="25">
                  <c:v>1.31</c:v>
                </c:pt>
                <c:pt idx="26">
                  <c:v>1.35</c:v>
                </c:pt>
                <c:pt idx="27">
                  <c:v>1.35</c:v>
                </c:pt>
                <c:pt idx="28">
                  <c:v>1.4167000000000001</c:v>
                </c:pt>
                <c:pt idx="29">
                  <c:v>1.4</c:v>
                </c:pt>
                <c:pt idx="30">
                  <c:v>1.45</c:v>
                </c:pt>
                <c:pt idx="31">
                  <c:v>1.55</c:v>
                </c:pt>
                <c:pt idx="32">
                  <c:v>1.55</c:v>
                </c:pt>
                <c:pt idx="33">
                  <c:v>1.55</c:v>
                </c:pt>
                <c:pt idx="34">
                  <c:v>1.4167000000000001</c:v>
                </c:pt>
                <c:pt idx="35">
                  <c:v>1.2666999999999999</c:v>
                </c:pt>
                <c:pt idx="36">
                  <c:v>1.21</c:v>
                </c:pt>
                <c:pt idx="37">
                  <c:v>1.1499999999999999</c:v>
                </c:pt>
                <c:pt idx="38">
                  <c:v>1.0788</c:v>
                </c:pt>
                <c:pt idx="39">
                  <c:v>1.115</c:v>
                </c:pt>
                <c:pt idx="40">
                  <c:v>1.23</c:v>
                </c:pt>
                <c:pt idx="41">
                  <c:v>1.25</c:v>
                </c:pt>
              </c:numCache>
            </c:numRef>
          </c:val>
          <c:smooth val="0"/>
        </c:ser>
        <c:ser>
          <c:idx val="0"/>
          <c:order val="1"/>
          <c:tx>
            <c:strRef>
              <c:f>'Pork Belly'!$E$1</c:f>
              <c:strCache>
                <c:ptCount val="1"/>
                <c:pt idx="0">
                  <c:v>2011</c:v>
                </c:pt>
              </c:strCache>
            </c:strRef>
          </c:tx>
          <c:spPr>
            <a:ln w="22225">
              <a:solidFill>
                <a:schemeClr val="tx1"/>
              </a:solidFill>
            </a:ln>
          </c:spPr>
          <c:marker>
            <c:symbol val="none"/>
          </c:marker>
          <c:cat>
            <c:strRef>
              <c:f>'Pork Belly'!$B$2:$B$54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'Pork Belly'!$E$2:$E$54</c:f>
              <c:numCache>
                <c:formatCode>General</c:formatCode>
                <c:ptCount val="53"/>
                <c:pt idx="1">
                  <c:v>1.04</c:v>
                </c:pt>
                <c:pt idx="2">
                  <c:v>1.1000000000000001</c:v>
                </c:pt>
                <c:pt idx="3">
                  <c:v>1.1499999999999999</c:v>
                </c:pt>
                <c:pt idx="4">
                  <c:v>1.2</c:v>
                </c:pt>
                <c:pt idx="5">
                  <c:v>1.2</c:v>
                </c:pt>
                <c:pt idx="6">
                  <c:v>1.2</c:v>
                </c:pt>
                <c:pt idx="7">
                  <c:v>1.2</c:v>
                </c:pt>
                <c:pt idx="8">
                  <c:v>1.3</c:v>
                </c:pt>
                <c:pt idx="9">
                  <c:v>1.3</c:v>
                </c:pt>
                <c:pt idx="10">
                  <c:v>1.35</c:v>
                </c:pt>
                <c:pt idx="11">
                  <c:v>1.4</c:v>
                </c:pt>
                <c:pt idx="13">
                  <c:v>1.5</c:v>
                </c:pt>
                <c:pt idx="14">
                  <c:v>1.5</c:v>
                </c:pt>
                <c:pt idx="15">
                  <c:v>1.5</c:v>
                </c:pt>
                <c:pt idx="16">
                  <c:v>1.47</c:v>
                </c:pt>
                <c:pt idx="17">
                  <c:v>1.4133</c:v>
                </c:pt>
                <c:pt idx="18">
                  <c:v>1.278</c:v>
                </c:pt>
                <c:pt idx="19">
                  <c:v>1.25</c:v>
                </c:pt>
                <c:pt idx="20">
                  <c:v>1.25</c:v>
                </c:pt>
                <c:pt idx="21">
                  <c:v>1.246</c:v>
                </c:pt>
                <c:pt idx="22">
                  <c:v>1.1975</c:v>
                </c:pt>
                <c:pt idx="23">
                  <c:v>1.1539999999999999</c:v>
                </c:pt>
                <c:pt idx="24">
                  <c:v>1.1599999999999999</c:v>
                </c:pt>
                <c:pt idx="25">
                  <c:v>1.28</c:v>
                </c:pt>
                <c:pt idx="26">
                  <c:v>1.31</c:v>
                </c:pt>
                <c:pt idx="27">
                  <c:v>1.355</c:v>
                </c:pt>
                <c:pt idx="28">
                  <c:v>1.31</c:v>
                </c:pt>
                <c:pt idx="29">
                  <c:v>1.35</c:v>
                </c:pt>
                <c:pt idx="30">
                  <c:v>1.45</c:v>
                </c:pt>
                <c:pt idx="31">
                  <c:v>1.55</c:v>
                </c:pt>
                <c:pt idx="32">
                  <c:v>1.59</c:v>
                </c:pt>
                <c:pt idx="33">
                  <c:v>1.494</c:v>
                </c:pt>
                <c:pt idx="34">
                  <c:v>1.3167</c:v>
                </c:pt>
                <c:pt idx="35">
                  <c:v>1.1499999999999999</c:v>
                </c:pt>
                <c:pt idx="36">
                  <c:v>1.07</c:v>
                </c:pt>
                <c:pt idx="38">
                  <c:v>1.1499999999999999</c:v>
                </c:pt>
                <c:pt idx="39">
                  <c:v>1.1499999999999999</c:v>
                </c:pt>
                <c:pt idx="40">
                  <c:v>1.22</c:v>
                </c:pt>
                <c:pt idx="41">
                  <c:v>1.3</c:v>
                </c:pt>
                <c:pt idx="43">
                  <c:v>1.25</c:v>
                </c:pt>
                <c:pt idx="44">
                  <c:v>1.1875</c:v>
                </c:pt>
                <c:pt idx="45">
                  <c:v>1.1000000000000001</c:v>
                </c:pt>
                <c:pt idx="46">
                  <c:v>1.0667</c:v>
                </c:pt>
                <c:pt idx="50">
                  <c:v>1.1000000000000001</c:v>
                </c:pt>
                <c:pt idx="52">
                  <c:v>1.1000000000000001</c:v>
                </c:pt>
              </c:numCache>
            </c:numRef>
          </c:val>
          <c:smooth val="0"/>
        </c:ser>
        <c:ser>
          <c:idx val="1"/>
          <c:order val="2"/>
          <c:tx>
            <c:strRef>
              <c:f>'Pork Belly'!$F$1</c:f>
              <c:strCache>
                <c:ptCount val="1"/>
                <c:pt idx="0">
                  <c:v>2010</c:v>
                </c:pt>
              </c:strCache>
            </c:strRef>
          </c:tx>
          <c:spPr>
            <a:ln w="22225"/>
          </c:spPr>
          <c:marker>
            <c:symbol val="none"/>
          </c:marker>
          <c:cat>
            <c:strRef>
              <c:f>'Pork Belly'!$B$2:$B$54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'Pork Belly'!$F$2:$F$54</c:f>
              <c:numCache>
                <c:formatCode>General</c:formatCode>
                <c:ptCount val="53"/>
                <c:pt idx="1">
                  <c:v>0.85</c:v>
                </c:pt>
                <c:pt idx="2">
                  <c:v>0.9</c:v>
                </c:pt>
                <c:pt idx="3">
                  <c:v>0.92</c:v>
                </c:pt>
                <c:pt idx="4">
                  <c:v>0.92</c:v>
                </c:pt>
                <c:pt idx="5">
                  <c:v>0.90669999999999995</c:v>
                </c:pt>
                <c:pt idx="7">
                  <c:v>0.9</c:v>
                </c:pt>
                <c:pt idx="8">
                  <c:v>0.9</c:v>
                </c:pt>
                <c:pt idx="9">
                  <c:v>0.91</c:v>
                </c:pt>
                <c:pt idx="11">
                  <c:v>0.92</c:v>
                </c:pt>
                <c:pt idx="12">
                  <c:v>0.89500000000000002</c:v>
                </c:pt>
                <c:pt idx="14">
                  <c:v>0.95</c:v>
                </c:pt>
                <c:pt idx="15">
                  <c:v>1.05</c:v>
                </c:pt>
                <c:pt idx="16">
                  <c:v>1.2</c:v>
                </c:pt>
                <c:pt idx="18">
                  <c:v>1.2</c:v>
                </c:pt>
                <c:pt idx="20">
                  <c:v>1.1875</c:v>
                </c:pt>
                <c:pt idx="21">
                  <c:v>1.2666999999999999</c:v>
                </c:pt>
                <c:pt idx="22">
                  <c:v>1.125</c:v>
                </c:pt>
                <c:pt idx="23">
                  <c:v>1.1000000000000001</c:v>
                </c:pt>
                <c:pt idx="24">
                  <c:v>1.1000000000000001</c:v>
                </c:pt>
                <c:pt idx="25">
                  <c:v>1.1399999999999999</c:v>
                </c:pt>
                <c:pt idx="26">
                  <c:v>1.1000000000000001</c:v>
                </c:pt>
                <c:pt idx="27">
                  <c:v>1.1200000000000001</c:v>
                </c:pt>
                <c:pt idx="28">
                  <c:v>1.1499999999999999</c:v>
                </c:pt>
                <c:pt idx="29">
                  <c:v>1.2</c:v>
                </c:pt>
                <c:pt idx="30">
                  <c:v>1.3</c:v>
                </c:pt>
                <c:pt idx="31">
                  <c:v>1.45</c:v>
                </c:pt>
                <c:pt idx="32">
                  <c:v>1.45</c:v>
                </c:pt>
                <c:pt idx="33">
                  <c:v>1.4750000000000001</c:v>
                </c:pt>
                <c:pt idx="34">
                  <c:v>1.5</c:v>
                </c:pt>
                <c:pt idx="35">
                  <c:v>1.5</c:v>
                </c:pt>
                <c:pt idx="36">
                  <c:v>1.5166999999999999</c:v>
                </c:pt>
                <c:pt idx="37">
                  <c:v>1.5867</c:v>
                </c:pt>
                <c:pt idx="38">
                  <c:v>1.5525</c:v>
                </c:pt>
                <c:pt idx="39">
                  <c:v>1.4375</c:v>
                </c:pt>
                <c:pt idx="40">
                  <c:v>1.056</c:v>
                </c:pt>
                <c:pt idx="41">
                  <c:v>0.97499999999999998</c:v>
                </c:pt>
                <c:pt idx="42">
                  <c:v>0.93669999999999998</c:v>
                </c:pt>
                <c:pt idx="43">
                  <c:v>0.89</c:v>
                </c:pt>
                <c:pt idx="45">
                  <c:v>0.88</c:v>
                </c:pt>
                <c:pt idx="46">
                  <c:v>0.93</c:v>
                </c:pt>
                <c:pt idx="49">
                  <c:v>0.93</c:v>
                </c:pt>
                <c:pt idx="50">
                  <c:v>0.96</c:v>
                </c:pt>
                <c:pt idx="51">
                  <c:v>0.96</c:v>
                </c:pt>
                <c:pt idx="52">
                  <c:v>1</c:v>
                </c:pt>
              </c:numCache>
            </c:numRef>
          </c:val>
          <c:smooth val="0"/>
        </c:ser>
        <c:ser>
          <c:idx val="2"/>
          <c:order val="3"/>
          <c:tx>
            <c:strRef>
              <c:f>'Pork Belly'!$G$1</c:f>
              <c:strCache>
                <c:ptCount val="1"/>
                <c:pt idx="0">
                  <c:v>2009</c:v>
                </c:pt>
              </c:strCache>
            </c:strRef>
          </c:tx>
          <c:spPr>
            <a:ln w="22225"/>
          </c:spPr>
          <c:marker>
            <c:symbol val="none"/>
          </c:marker>
          <c:cat>
            <c:strRef>
              <c:f>'Pork Belly'!$B$2:$B$54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'Pork Belly'!$G$2:$G$54</c:f>
              <c:numCache>
                <c:formatCode>General</c:formatCode>
                <c:ptCount val="53"/>
                <c:pt idx="1">
                  <c:v>0.71599999999999997</c:v>
                </c:pt>
                <c:pt idx="2">
                  <c:v>0.68500000000000005</c:v>
                </c:pt>
                <c:pt idx="3">
                  <c:v>0.77329999999999999</c:v>
                </c:pt>
                <c:pt idx="4">
                  <c:v>0.77200000000000002</c:v>
                </c:pt>
                <c:pt idx="5">
                  <c:v>0.75</c:v>
                </c:pt>
                <c:pt idx="6">
                  <c:v>0.75</c:v>
                </c:pt>
                <c:pt idx="7">
                  <c:v>0.75</c:v>
                </c:pt>
                <c:pt idx="8">
                  <c:v>0.73670000000000002</c:v>
                </c:pt>
                <c:pt idx="9">
                  <c:v>0.73499999999999999</c:v>
                </c:pt>
                <c:pt idx="10">
                  <c:v>0.80669999999999997</c:v>
                </c:pt>
                <c:pt idx="12">
                  <c:v>0.83330000000000004</c:v>
                </c:pt>
                <c:pt idx="13">
                  <c:v>0.77800000000000002</c:v>
                </c:pt>
                <c:pt idx="14">
                  <c:v>0.79</c:v>
                </c:pt>
                <c:pt idx="15">
                  <c:v>0.8</c:v>
                </c:pt>
                <c:pt idx="16">
                  <c:v>0.79</c:v>
                </c:pt>
                <c:pt idx="17">
                  <c:v>0.76500000000000001</c:v>
                </c:pt>
                <c:pt idx="18">
                  <c:v>0.83330000000000004</c:v>
                </c:pt>
                <c:pt idx="19">
                  <c:v>0.82</c:v>
                </c:pt>
                <c:pt idx="20">
                  <c:v>0.74</c:v>
                </c:pt>
                <c:pt idx="21">
                  <c:v>0.81</c:v>
                </c:pt>
                <c:pt idx="22">
                  <c:v>0.77600000000000002</c:v>
                </c:pt>
                <c:pt idx="23">
                  <c:v>0.68</c:v>
                </c:pt>
                <c:pt idx="24">
                  <c:v>0.7</c:v>
                </c:pt>
                <c:pt idx="25">
                  <c:v>0.68</c:v>
                </c:pt>
                <c:pt idx="26">
                  <c:v>0.67500000000000004</c:v>
                </c:pt>
                <c:pt idx="27">
                  <c:v>0.72</c:v>
                </c:pt>
                <c:pt idx="28">
                  <c:v>0.85</c:v>
                </c:pt>
                <c:pt idx="29">
                  <c:v>0.88</c:v>
                </c:pt>
                <c:pt idx="30">
                  <c:v>0.86499999999999999</c:v>
                </c:pt>
                <c:pt idx="31">
                  <c:v>0.78500000000000003</c:v>
                </c:pt>
                <c:pt idx="32">
                  <c:v>0.6825</c:v>
                </c:pt>
                <c:pt idx="33">
                  <c:v>0.63200000000000001</c:v>
                </c:pt>
                <c:pt idx="34">
                  <c:v>0.63200000000000001</c:v>
                </c:pt>
                <c:pt idx="35">
                  <c:v>0.65600000000000003</c:v>
                </c:pt>
                <c:pt idx="36">
                  <c:v>0.68</c:v>
                </c:pt>
                <c:pt idx="37">
                  <c:v>0.7</c:v>
                </c:pt>
                <c:pt idx="38">
                  <c:v>0.7</c:v>
                </c:pt>
                <c:pt idx="39">
                  <c:v>0.7</c:v>
                </c:pt>
                <c:pt idx="40">
                  <c:v>0.68669999999999998</c:v>
                </c:pt>
                <c:pt idx="41">
                  <c:v>0.66500000000000004</c:v>
                </c:pt>
                <c:pt idx="42">
                  <c:v>0.68669999999999998</c:v>
                </c:pt>
                <c:pt idx="43">
                  <c:v>0.75</c:v>
                </c:pt>
                <c:pt idx="44">
                  <c:v>0.75</c:v>
                </c:pt>
                <c:pt idx="45">
                  <c:v>0.74</c:v>
                </c:pt>
                <c:pt idx="46">
                  <c:v>0.74</c:v>
                </c:pt>
                <c:pt idx="47">
                  <c:v>0.73499999999999999</c:v>
                </c:pt>
                <c:pt idx="48">
                  <c:v>0.73</c:v>
                </c:pt>
                <c:pt idx="49">
                  <c:v>0.78</c:v>
                </c:pt>
                <c:pt idx="51">
                  <c:v>0.7</c:v>
                </c:pt>
                <c:pt idx="52">
                  <c:v>0.8</c:v>
                </c:pt>
              </c:numCache>
            </c:numRef>
          </c:val>
          <c:smooth val="0"/>
        </c:ser>
        <c:ser>
          <c:idx val="3"/>
          <c:order val="4"/>
          <c:tx>
            <c:strRef>
              <c:f>'Pork Belly'!$H$1</c:f>
              <c:strCache>
                <c:ptCount val="1"/>
                <c:pt idx="0">
                  <c:v>2008</c:v>
                </c:pt>
              </c:strCache>
            </c:strRef>
          </c:tx>
          <c:spPr>
            <a:ln w="22225"/>
          </c:spPr>
          <c:marker>
            <c:symbol val="none"/>
          </c:marker>
          <c:cat>
            <c:strRef>
              <c:f>'Pork Belly'!$B$2:$B$54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'Pork Belly'!$H$2:$H$54</c:f>
              <c:numCache>
                <c:formatCode>General</c:formatCode>
                <c:ptCount val="53"/>
                <c:pt idx="0">
                  <c:v>0.74</c:v>
                </c:pt>
                <c:pt idx="1">
                  <c:v>0.74</c:v>
                </c:pt>
                <c:pt idx="2">
                  <c:v>0.74</c:v>
                </c:pt>
                <c:pt idx="3">
                  <c:v>0.74</c:v>
                </c:pt>
                <c:pt idx="4">
                  <c:v>0.78500000000000003</c:v>
                </c:pt>
                <c:pt idx="5">
                  <c:v>0.81</c:v>
                </c:pt>
                <c:pt idx="7">
                  <c:v>0.79500000000000004</c:v>
                </c:pt>
                <c:pt idx="8">
                  <c:v>0.78500000000000003</c:v>
                </c:pt>
                <c:pt idx="9">
                  <c:v>0.746</c:v>
                </c:pt>
                <c:pt idx="10">
                  <c:v>0.71330000000000005</c:v>
                </c:pt>
                <c:pt idx="11">
                  <c:v>0.64500000000000002</c:v>
                </c:pt>
                <c:pt idx="13">
                  <c:v>0.55800000000000005</c:v>
                </c:pt>
                <c:pt idx="14">
                  <c:v>0.63</c:v>
                </c:pt>
                <c:pt idx="15">
                  <c:v>0.73670000000000002</c:v>
                </c:pt>
                <c:pt idx="16">
                  <c:v>0.81669999999999998</c:v>
                </c:pt>
                <c:pt idx="17">
                  <c:v>0.86</c:v>
                </c:pt>
                <c:pt idx="18">
                  <c:v>0.9</c:v>
                </c:pt>
                <c:pt idx="19">
                  <c:v>0.94</c:v>
                </c:pt>
                <c:pt idx="21">
                  <c:v>0.91</c:v>
                </c:pt>
                <c:pt idx="22">
                  <c:v>0.83</c:v>
                </c:pt>
                <c:pt idx="23">
                  <c:v>0.73329999999999995</c:v>
                </c:pt>
                <c:pt idx="24">
                  <c:v>0.77</c:v>
                </c:pt>
                <c:pt idx="25">
                  <c:v>0.84</c:v>
                </c:pt>
                <c:pt idx="27">
                  <c:v>0.84</c:v>
                </c:pt>
                <c:pt idx="28">
                  <c:v>0.84</c:v>
                </c:pt>
                <c:pt idx="29">
                  <c:v>0.88</c:v>
                </c:pt>
                <c:pt idx="30">
                  <c:v>0.95669999999999999</c:v>
                </c:pt>
                <c:pt idx="32">
                  <c:v>0.95</c:v>
                </c:pt>
                <c:pt idx="33">
                  <c:v>0.86</c:v>
                </c:pt>
                <c:pt idx="34">
                  <c:v>0.82</c:v>
                </c:pt>
                <c:pt idx="35">
                  <c:v>0.78</c:v>
                </c:pt>
                <c:pt idx="36">
                  <c:v>0.75670000000000004</c:v>
                </c:pt>
                <c:pt idx="37">
                  <c:v>0.81499999999999995</c:v>
                </c:pt>
                <c:pt idx="38">
                  <c:v>0.85</c:v>
                </c:pt>
                <c:pt idx="39">
                  <c:v>0.85</c:v>
                </c:pt>
                <c:pt idx="40">
                  <c:v>0.8125</c:v>
                </c:pt>
                <c:pt idx="41">
                  <c:v>0.77249999999999996</c:v>
                </c:pt>
                <c:pt idx="42">
                  <c:v>0.75</c:v>
                </c:pt>
                <c:pt idx="43">
                  <c:v>0.71</c:v>
                </c:pt>
                <c:pt idx="44">
                  <c:v>0.68669999999999998</c:v>
                </c:pt>
                <c:pt idx="45">
                  <c:v>0.69669999999999999</c:v>
                </c:pt>
                <c:pt idx="46">
                  <c:v>0.70669999999999999</c:v>
                </c:pt>
                <c:pt idx="47">
                  <c:v>0.77</c:v>
                </c:pt>
                <c:pt idx="48">
                  <c:v>0.77</c:v>
                </c:pt>
                <c:pt idx="49">
                  <c:v>0.74250000000000005</c:v>
                </c:pt>
                <c:pt idx="50">
                  <c:v>0.72670000000000001</c:v>
                </c:pt>
                <c:pt idx="52">
                  <c:v>0.74</c:v>
                </c:pt>
              </c:numCache>
            </c:numRef>
          </c:val>
          <c:smooth val="0"/>
        </c:ser>
        <c:ser>
          <c:idx val="4"/>
          <c:order val="5"/>
          <c:tx>
            <c:strRef>
              <c:f>'Pork Belly'!$I$1</c:f>
              <c:strCache>
                <c:ptCount val="1"/>
                <c:pt idx="0">
                  <c:v>4-Yr-Avg*</c:v>
                </c:pt>
              </c:strCache>
            </c:strRef>
          </c:tx>
          <c:spPr>
            <a:ln w="22225"/>
          </c:spPr>
          <c:marker>
            <c:symbol val="none"/>
          </c:marker>
          <c:cat>
            <c:strRef>
              <c:f>'Pork Belly'!$B$2:$B$54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'Pork Belly'!$I$2:$I$54</c:f>
              <c:numCache>
                <c:formatCode>General</c:formatCode>
                <c:ptCount val="53"/>
                <c:pt idx="0">
                  <c:v>0.74</c:v>
                </c:pt>
                <c:pt idx="1">
                  <c:v>0.77080000000000004</c:v>
                </c:pt>
                <c:pt idx="2">
                  <c:v>0.83499999999999996</c:v>
                </c:pt>
                <c:pt idx="3">
                  <c:v>0.86429999999999996</c:v>
                </c:pt>
                <c:pt idx="4">
                  <c:v>0.83889999999999998</c:v>
                </c:pt>
                <c:pt idx="5">
                  <c:v>0.82379999999999998</c:v>
                </c:pt>
                <c:pt idx="6">
                  <c:v>0.75</c:v>
                </c:pt>
                <c:pt idx="7">
                  <c:v>0.84299999999999997</c:v>
                </c:pt>
                <c:pt idx="8">
                  <c:v>0.83889999999999998</c:v>
                </c:pt>
                <c:pt idx="9">
                  <c:v>0.77180000000000004</c:v>
                </c:pt>
                <c:pt idx="10">
                  <c:v>0.84430000000000005</c:v>
                </c:pt>
                <c:pt idx="11">
                  <c:v>0.91</c:v>
                </c:pt>
                <c:pt idx="12">
                  <c:v>0.86860000000000004</c:v>
                </c:pt>
                <c:pt idx="13">
                  <c:v>0.74360000000000004</c:v>
                </c:pt>
                <c:pt idx="14">
                  <c:v>0.75800000000000001</c:v>
                </c:pt>
                <c:pt idx="15">
                  <c:v>0.85170000000000001</c:v>
                </c:pt>
                <c:pt idx="16">
                  <c:v>0.97499999999999998</c:v>
                </c:pt>
                <c:pt idx="17">
                  <c:v>1.02</c:v>
                </c:pt>
                <c:pt idx="18">
                  <c:v>1.0908</c:v>
                </c:pt>
                <c:pt idx="19">
                  <c:v>0.96</c:v>
                </c:pt>
                <c:pt idx="20">
                  <c:v>1.0346</c:v>
                </c:pt>
                <c:pt idx="21">
                  <c:v>1.0779000000000001</c:v>
                </c:pt>
                <c:pt idx="22">
                  <c:v>0.97</c:v>
                </c:pt>
                <c:pt idx="23">
                  <c:v>0.93269999999999997</c:v>
                </c:pt>
                <c:pt idx="24">
                  <c:v>0.9325</c:v>
                </c:pt>
                <c:pt idx="25">
                  <c:v>0.96499999999999997</c:v>
                </c:pt>
                <c:pt idx="26">
                  <c:v>1.0085999999999999</c:v>
                </c:pt>
                <c:pt idx="27">
                  <c:v>0.9456</c:v>
                </c:pt>
                <c:pt idx="28">
                  <c:v>0.95430000000000004</c:v>
                </c:pt>
                <c:pt idx="29">
                  <c:v>1.0033000000000001</c:v>
                </c:pt>
                <c:pt idx="30">
                  <c:v>1.0754999999999999</c:v>
                </c:pt>
                <c:pt idx="31">
                  <c:v>1.0843</c:v>
                </c:pt>
                <c:pt idx="32">
                  <c:v>1.0844</c:v>
                </c:pt>
                <c:pt idx="33">
                  <c:v>1.1406000000000001</c:v>
                </c:pt>
                <c:pt idx="34">
                  <c:v>1.0244</c:v>
                </c:pt>
                <c:pt idx="35">
                  <c:v>0.85640000000000005</c:v>
                </c:pt>
                <c:pt idx="36">
                  <c:v>1.0278</c:v>
                </c:pt>
                <c:pt idx="37">
                  <c:v>0.98899999999999999</c:v>
                </c:pt>
                <c:pt idx="38">
                  <c:v>1.0918000000000001</c:v>
                </c:pt>
                <c:pt idx="39">
                  <c:v>0.99580000000000002</c:v>
                </c:pt>
                <c:pt idx="40">
                  <c:v>0.90849999999999997</c:v>
                </c:pt>
                <c:pt idx="41">
                  <c:v>0.81820000000000004</c:v>
                </c:pt>
                <c:pt idx="42">
                  <c:v>0.80289999999999995</c:v>
                </c:pt>
                <c:pt idx="43">
                  <c:v>0.83250000000000002</c:v>
                </c:pt>
                <c:pt idx="44">
                  <c:v>0.89180000000000004</c:v>
                </c:pt>
                <c:pt idx="45">
                  <c:v>0.81910000000000005</c:v>
                </c:pt>
                <c:pt idx="46">
                  <c:v>0.86599999999999999</c:v>
                </c:pt>
                <c:pt idx="47">
                  <c:v>0.75</c:v>
                </c:pt>
                <c:pt idx="48">
                  <c:v>0.75</c:v>
                </c:pt>
                <c:pt idx="49">
                  <c:v>0.8014</c:v>
                </c:pt>
                <c:pt idx="50">
                  <c:v>0.84799999999999998</c:v>
                </c:pt>
                <c:pt idx="51">
                  <c:v>0.83</c:v>
                </c:pt>
                <c:pt idx="52">
                  <c:v>0.80249999999999999</c:v>
                </c:pt>
              </c:numCache>
            </c:numRef>
          </c:val>
          <c:smooth val="0"/>
        </c:ser>
        <c:dLbls>
          <c:showLegendKey val="0"/>
          <c:showVal val="0"/>
          <c:showCatName val="0"/>
          <c:showSerName val="0"/>
          <c:showPercent val="0"/>
          <c:showBubbleSize val="0"/>
        </c:dLbls>
        <c:marker val="1"/>
        <c:smooth val="0"/>
        <c:axId val="188816768"/>
        <c:axId val="188822656"/>
      </c:lineChart>
      <c:catAx>
        <c:axId val="188816768"/>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88822656"/>
        <c:crosses val="autoZero"/>
        <c:auto val="1"/>
        <c:lblAlgn val="ctr"/>
        <c:lblOffset val="100"/>
        <c:tickLblSkip val="1"/>
        <c:tickMarkSkip val="1"/>
        <c:noMultiLvlLbl val="0"/>
      </c:catAx>
      <c:valAx>
        <c:axId val="188822656"/>
        <c:scaling>
          <c:orientation val="minMax"/>
          <c:max val="1.6"/>
          <c:min val="0.45"/>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88816768"/>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388" l="0.70000000000000062" r="0.70000000000000062" t="0.75000000000001388" header="0.30000000000000032" footer="0.30000000000000032"/>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Georgia Dock Chicken Whole Bird - Final Weekly Price</a:t>
            </a:r>
          </a:p>
        </c:rich>
      </c:tx>
      <c:layout/>
      <c:overlay val="0"/>
    </c:title>
    <c:autoTitleDeleted val="0"/>
    <c:plotArea>
      <c:layout/>
      <c:lineChart>
        <c:grouping val="standard"/>
        <c:varyColors val="0"/>
        <c:ser>
          <c:idx val="0"/>
          <c:order val="0"/>
          <c:tx>
            <c:strRef>
              <c:f>Chicken!$D$1</c:f>
              <c:strCache>
                <c:ptCount val="1"/>
                <c:pt idx="0">
                  <c:v>2012</c:v>
                </c:pt>
              </c:strCache>
            </c:strRef>
          </c:tx>
          <c:spPr>
            <a:ln w="22225">
              <a:solidFill>
                <a:schemeClr val="tx1"/>
              </a:solidFill>
            </a:ln>
          </c:spPr>
          <c:marker>
            <c:symbol val="none"/>
          </c:marker>
          <c:cat>
            <c:strRef>
              <c:f>Chicken!$B$2:$B$54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Chicken!$D$1:$D$54</c:f>
              <c:numCache>
                <c:formatCode>#,##0.00</c:formatCode>
                <c:ptCount val="54"/>
                <c:pt idx="0" formatCode="General">
                  <c:v>2012</c:v>
                </c:pt>
                <c:pt idx="1">
                  <c:v>0.9</c:v>
                </c:pt>
                <c:pt idx="2" formatCode="General">
                  <c:v>0.9</c:v>
                </c:pt>
                <c:pt idx="3" formatCode="General">
                  <c:v>0.90249999999999997</c:v>
                </c:pt>
                <c:pt idx="4" formatCode="General">
                  <c:v>0.90500000000000003</c:v>
                </c:pt>
                <c:pt idx="5" formatCode="General">
                  <c:v>0.90749999999999997</c:v>
                </c:pt>
                <c:pt idx="6" formatCode="General">
                  <c:v>0.90749999999999997</c:v>
                </c:pt>
                <c:pt idx="7" formatCode="General">
                  <c:v>0.91</c:v>
                </c:pt>
                <c:pt idx="8" formatCode="General">
                  <c:v>0.91249999999999998</c:v>
                </c:pt>
                <c:pt idx="9" formatCode="General">
                  <c:v>0.90500000000000003</c:v>
                </c:pt>
                <c:pt idx="10" formatCode="General">
                  <c:v>0.91749999999999998</c:v>
                </c:pt>
                <c:pt idx="11" formatCode="General">
                  <c:v>0.92500000000000004</c:v>
                </c:pt>
                <c:pt idx="12" formatCode="General">
                  <c:v>0.93</c:v>
                </c:pt>
                <c:pt idx="13" formatCode="General">
                  <c:v>0.9325</c:v>
                </c:pt>
                <c:pt idx="14" formatCode="General">
                  <c:v>0.9325</c:v>
                </c:pt>
                <c:pt idx="15" formatCode="General">
                  <c:v>0.9325</c:v>
                </c:pt>
                <c:pt idx="16" formatCode="General">
                  <c:v>0.9325</c:v>
                </c:pt>
                <c:pt idx="17" formatCode="General">
                  <c:v>0.9325</c:v>
                </c:pt>
                <c:pt idx="18" formatCode="General">
                  <c:v>0.9325</c:v>
                </c:pt>
                <c:pt idx="19" formatCode="General">
                  <c:v>0.93500000000000005</c:v>
                </c:pt>
                <c:pt idx="20" formatCode="General">
                  <c:v>0.94</c:v>
                </c:pt>
                <c:pt idx="21" formatCode="General">
                  <c:v>0.9425</c:v>
                </c:pt>
                <c:pt idx="22" formatCode="General">
                  <c:v>0.94499999999999995</c:v>
                </c:pt>
                <c:pt idx="23" formatCode="General">
                  <c:v>0.94499999999999995</c:v>
                </c:pt>
                <c:pt idx="24" formatCode="General">
                  <c:v>0.94499999999999995</c:v>
                </c:pt>
                <c:pt idx="25" formatCode="General">
                  <c:v>0.94499999999999995</c:v>
                </c:pt>
                <c:pt idx="26" formatCode="General">
                  <c:v>0.94499999999999995</c:v>
                </c:pt>
                <c:pt idx="27" formatCode="General">
                  <c:v>0.94499999999999995</c:v>
                </c:pt>
                <c:pt idx="28" formatCode="General">
                  <c:v>0.94750000000000001</c:v>
                </c:pt>
                <c:pt idx="29" formatCode="General">
                  <c:v>0.94750000000000001</c:v>
                </c:pt>
                <c:pt idx="30" formatCode="General">
                  <c:v>0.94750000000000001</c:v>
                </c:pt>
                <c:pt idx="31" formatCode="General">
                  <c:v>0.94750000000000001</c:v>
                </c:pt>
                <c:pt idx="32" formatCode="General">
                  <c:v>0.94750000000000001</c:v>
                </c:pt>
                <c:pt idx="33" formatCode="General">
                  <c:v>0.94750000000000001</c:v>
                </c:pt>
                <c:pt idx="34" formatCode="General">
                  <c:v>0.95</c:v>
                </c:pt>
                <c:pt idx="35" formatCode="General">
                  <c:v>0.95250000000000001</c:v>
                </c:pt>
                <c:pt idx="36" formatCode="General">
                  <c:v>0.95499999999999996</c:v>
                </c:pt>
                <c:pt idx="37" formatCode="General">
                  <c:v>0.95499999999999996</c:v>
                </c:pt>
                <c:pt idx="38" formatCode="General">
                  <c:v>0.95750000000000002</c:v>
                </c:pt>
                <c:pt idx="39" formatCode="General">
                  <c:v>0.95750000000000002</c:v>
                </c:pt>
                <c:pt idx="40" formatCode="General">
                  <c:v>0.95750000000000002</c:v>
                </c:pt>
                <c:pt idx="41" formatCode="General">
                  <c:v>0.95750000000000002</c:v>
                </c:pt>
                <c:pt idx="42" formatCode="General">
                  <c:v>0.95750000000000002</c:v>
                </c:pt>
              </c:numCache>
            </c:numRef>
          </c:val>
          <c:smooth val="0"/>
        </c:ser>
        <c:ser>
          <c:idx val="1"/>
          <c:order val="1"/>
          <c:tx>
            <c:strRef>
              <c:f>Chicken!$E$1</c:f>
              <c:strCache>
                <c:ptCount val="1"/>
                <c:pt idx="0">
                  <c:v>2011</c:v>
                </c:pt>
              </c:strCache>
            </c:strRef>
          </c:tx>
          <c:spPr>
            <a:ln w="22225"/>
          </c:spPr>
          <c:marker>
            <c:symbol val="none"/>
          </c:marker>
          <c:cat>
            <c:strRef>
              <c:f>Chicken!$B$2:$B$54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Chicken!$E$1:$E$54</c:f>
              <c:numCache>
                <c:formatCode>General</c:formatCode>
                <c:ptCount val="54"/>
                <c:pt idx="0">
                  <c:v>2011</c:v>
                </c:pt>
                <c:pt idx="2">
                  <c:v>0.85</c:v>
                </c:pt>
                <c:pt idx="3">
                  <c:v>0.85</c:v>
                </c:pt>
                <c:pt idx="4">
                  <c:v>0.85</c:v>
                </c:pt>
                <c:pt idx="5">
                  <c:v>0.85</c:v>
                </c:pt>
                <c:pt idx="6">
                  <c:v>0.85</c:v>
                </c:pt>
                <c:pt idx="7">
                  <c:v>0.85250000000000004</c:v>
                </c:pt>
                <c:pt idx="8">
                  <c:v>0.85250000000000004</c:v>
                </c:pt>
                <c:pt idx="9">
                  <c:v>0.85499999999999998</c:v>
                </c:pt>
                <c:pt idx="10">
                  <c:v>0.85750000000000004</c:v>
                </c:pt>
                <c:pt idx="11">
                  <c:v>0.86</c:v>
                </c:pt>
                <c:pt idx="12">
                  <c:v>0.86250000000000004</c:v>
                </c:pt>
                <c:pt idx="13">
                  <c:v>0.86250000000000004</c:v>
                </c:pt>
                <c:pt idx="14">
                  <c:v>0.86250000000000004</c:v>
                </c:pt>
                <c:pt idx="15">
                  <c:v>0.86250000000000004</c:v>
                </c:pt>
                <c:pt idx="16">
                  <c:v>0.86499999999999999</c:v>
                </c:pt>
                <c:pt idx="17">
                  <c:v>0.86499999999999999</c:v>
                </c:pt>
                <c:pt idx="18">
                  <c:v>0.86499999999999999</c:v>
                </c:pt>
                <c:pt idx="19">
                  <c:v>0.86499999999999999</c:v>
                </c:pt>
                <c:pt idx="20">
                  <c:v>0.86499999999999999</c:v>
                </c:pt>
                <c:pt idx="21">
                  <c:v>0.86499999999999999</c:v>
                </c:pt>
                <c:pt idx="22">
                  <c:v>0.86750000000000005</c:v>
                </c:pt>
                <c:pt idx="23">
                  <c:v>0.86750000000000005</c:v>
                </c:pt>
                <c:pt idx="24">
                  <c:v>0.87</c:v>
                </c:pt>
                <c:pt idx="25">
                  <c:v>0.87</c:v>
                </c:pt>
                <c:pt idx="26">
                  <c:v>0.87</c:v>
                </c:pt>
                <c:pt idx="27">
                  <c:v>0.87</c:v>
                </c:pt>
                <c:pt idx="28">
                  <c:v>0.87250000000000005</c:v>
                </c:pt>
                <c:pt idx="29">
                  <c:v>0.87250000000000005</c:v>
                </c:pt>
                <c:pt idx="30">
                  <c:v>0.875</c:v>
                </c:pt>
                <c:pt idx="31">
                  <c:v>0.875</c:v>
                </c:pt>
                <c:pt idx="32">
                  <c:v>0.87749999999999995</c:v>
                </c:pt>
                <c:pt idx="33">
                  <c:v>0.88</c:v>
                </c:pt>
                <c:pt idx="34">
                  <c:v>0.88249999999999995</c:v>
                </c:pt>
                <c:pt idx="35">
                  <c:v>0.88500000000000001</c:v>
                </c:pt>
                <c:pt idx="36">
                  <c:v>0.88749999999999996</c:v>
                </c:pt>
                <c:pt idx="37">
                  <c:v>0.89</c:v>
                </c:pt>
                <c:pt idx="38">
                  <c:v>0.89</c:v>
                </c:pt>
                <c:pt idx="39">
                  <c:v>0.89</c:v>
                </c:pt>
                <c:pt idx="40">
                  <c:v>0.89</c:v>
                </c:pt>
                <c:pt idx="41">
                  <c:v>0.89</c:v>
                </c:pt>
                <c:pt idx="42">
                  <c:v>0.89</c:v>
                </c:pt>
                <c:pt idx="43">
                  <c:v>0.89</c:v>
                </c:pt>
                <c:pt idx="44">
                  <c:v>0.89</c:v>
                </c:pt>
                <c:pt idx="45">
                  <c:v>0.89</c:v>
                </c:pt>
                <c:pt idx="46">
                  <c:v>0.89</c:v>
                </c:pt>
                <c:pt idx="47">
                  <c:v>0.89249999999999996</c:v>
                </c:pt>
                <c:pt idx="48">
                  <c:v>0.89500000000000002</c:v>
                </c:pt>
                <c:pt idx="49">
                  <c:v>0.89749999999999996</c:v>
                </c:pt>
                <c:pt idx="50">
                  <c:v>0.89749999999999996</c:v>
                </c:pt>
                <c:pt idx="51">
                  <c:v>0.89749999999999996</c:v>
                </c:pt>
                <c:pt idx="52">
                  <c:v>0.9</c:v>
                </c:pt>
                <c:pt idx="53">
                  <c:v>0.9</c:v>
                </c:pt>
              </c:numCache>
            </c:numRef>
          </c:val>
          <c:smooth val="0"/>
        </c:ser>
        <c:ser>
          <c:idx val="2"/>
          <c:order val="2"/>
          <c:tx>
            <c:strRef>
              <c:f>Chicken!$F$1</c:f>
              <c:strCache>
                <c:ptCount val="1"/>
                <c:pt idx="0">
                  <c:v>2010</c:v>
                </c:pt>
              </c:strCache>
            </c:strRef>
          </c:tx>
          <c:spPr>
            <a:ln w="22225"/>
          </c:spPr>
          <c:marker>
            <c:symbol val="none"/>
          </c:marker>
          <c:cat>
            <c:strRef>
              <c:f>Chicken!$B$2:$B$54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Chicken!$F$1:$F$54</c:f>
              <c:numCache>
                <c:formatCode>General</c:formatCode>
                <c:ptCount val="54"/>
                <c:pt idx="0">
                  <c:v>2010</c:v>
                </c:pt>
                <c:pt idx="2">
                  <c:v>0.82750000000000001</c:v>
                </c:pt>
                <c:pt idx="3">
                  <c:v>0.83</c:v>
                </c:pt>
                <c:pt idx="4">
                  <c:v>0.83250000000000002</c:v>
                </c:pt>
                <c:pt idx="5">
                  <c:v>0.83250000000000002</c:v>
                </c:pt>
                <c:pt idx="6">
                  <c:v>0.83250000000000002</c:v>
                </c:pt>
                <c:pt idx="7">
                  <c:v>0.83250000000000002</c:v>
                </c:pt>
                <c:pt idx="8">
                  <c:v>0.83250000000000002</c:v>
                </c:pt>
                <c:pt idx="9">
                  <c:v>0.83250000000000002</c:v>
                </c:pt>
                <c:pt idx="10">
                  <c:v>0.83250000000000002</c:v>
                </c:pt>
                <c:pt idx="11">
                  <c:v>0.83499999999999996</c:v>
                </c:pt>
                <c:pt idx="12">
                  <c:v>0.84250000000000003</c:v>
                </c:pt>
                <c:pt idx="13">
                  <c:v>0.84750000000000003</c:v>
                </c:pt>
                <c:pt idx="14">
                  <c:v>0.85</c:v>
                </c:pt>
                <c:pt idx="15">
                  <c:v>0.85250000000000004</c:v>
                </c:pt>
                <c:pt idx="16">
                  <c:v>0.85250000000000004</c:v>
                </c:pt>
                <c:pt idx="17">
                  <c:v>0.85250000000000004</c:v>
                </c:pt>
                <c:pt idx="18">
                  <c:v>0.85499999999999998</c:v>
                </c:pt>
                <c:pt idx="19">
                  <c:v>0.86</c:v>
                </c:pt>
                <c:pt idx="20">
                  <c:v>0.86499999999999999</c:v>
                </c:pt>
                <c:pt idx="21">
                  <c:v>0.86750000000000005</c:v>
                </c:pt>
                <c:pt idx="22">
                  <c:v>0.87</c:v>
                </c:pt>
                <c:pt idx="23">
                  <c:v>0.87250000000000005</c:v>
                </c:pt>
                <c:pt idx="24">
                  <c:v>0.87</c:v>
                </c:pt>
                <c:pt idx="25">
                  <c:v>0.87</c:v>
                </c:pt>
                <c:pt idx="26">
                  <c:v>0.87250000000000005</c:v>
                </c:pt>
                <c:pt idx="27">
                  <c:v>0.87749999999999995</c:v>
                </c:pt>
                <c:pt idx="28">
                  <c:v>0.88</c:v>
                </c:pt>
                <c:pt idx="29">
                  <c:v>0.88</c:v>
                </c:pt>
                <c:pt idx="30">
                  <c:v>0.87749999999999995</c:v>
                </c:pt>
                <c:pt idx="31">
                  <c:v>0.875</c:v>
                </c:pt>
                <c:pt idx="32">
                  <c:v>0.875</c:v>
                </c:pt>
                <c:pt idx="33">
                  <c:v>0.87749999999999995</c:v>
                </c:pt>
                <c:pt idx="34">
                  <c:v>0.88</c:v>
                </c:pt>
                <c:pt idx="35">
                  <c:v>0.88</c:v>
                </c:pt>
                <c:pt idx="36">
                  <c:v>0.88</c:v>
                </c:pt>
                <c:pt idx="37">
                  <c:v>0.88</c:v>
                </c:pt>
                <c:pt idx="38">
                  <c:v>0.87749999999999995</c:v>
                </c:pt>
                <c:pt idx="39">
                  <c:v>0.875</c:v>
                </c:pt>
                <c:pt idx="40">
                  <c:v>0.87250000000000005</c:v>
                </c:pt>
                <c:pt idx="41">
                  <c:v>0.87</c:v>
                </c:pt>
                <c:pt idx="42">
                  <c:v>0.86750000000000005</c:v>
                </c:pt>
                <c:pt idx="43">
                  <c:v>0.86499999999999999</c:v>
                </c:pt>
                <c:pt idx="44">
                  <c:v>0.86250000000000004</c:v>
                </c:pt>
                <c:pt idx="45">
                  <c:v>0.86</c:v>
                </c:pt>
                <c:pt idx="46">
                  <c:v>0.85750000000000004</c:v>
                </c:pt>
                <c:pt idx="47">
                  <c:v>0.85499999999999998</c:v>
                </c:pt>
                <c:pt idx="48">
                  <c:v>0.85499999999999998</c:v>
                </c:pt>
                <c:pt idx="49">
                  <c:v>0.85499999999999998</c:v>
                </c:pt>
                <c:pt idx="50">
                  <c:v>0.85499999999999998</c:v>
                </c:pt>
                <c:pt idx="51">
                  <c:v>0.85250000000000004</c:v>
                </c:pt>
                <c:pt idx="52">
                  <c:v>0.85250000000000004</c:v>
                </c:pt>
                <c:pt idx="53">
                  <c:v>0.85</c:v>
                </c:pt>
              </c:numCache>
            </c:numRef>
          </c:val>
          <c:smooth val="0"/>
        </c:ser>
        <c:ser>
          <c:idx val="3"/>
          <c:order val="3"/>
          <c:tx>
            <c:strRef>
              <c:f>Chicken!$G$1</c:f>
              <c:strCache>
                <c:ptCount val="1"/>
                <c:pt idx="0">
                  <c:v>2009</c:v>
                </c:pt>
              </c:strCache>
            </c:strRef>
          </c:tx>
          <c:spPr>
            <a:ln w="22225"/>
          </c:spPr>
          <c:marker>
            <c:symbol val="none"/>
          </c:marker>
          <c:cat>
            <c:strRef>
              <c:f>Chicken!$B$2:$B$54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Chicken!$G$1:$G$54</c:f>
              <c:numCache>
                <c:formatCode>General</c:formatCode>
                <c:ptCount val="54"/>
                <c:pt idx="0">
                  <c:v>2009</c:v>
                </c:pt>
                <c:pt idx="2">
                  <c:v>0.87250000000000005</c:v>
                </c:pt>
                <c:pt idx="3">
                  <c:v>0.87250000000000005</c:v>
                </c:pt>
                <c:pt idx="4">
                  <c:v>0.87250000000000005</c:v>
                </c:pt>
                <c:pt idx="5">
                  <c:v>0.87250000000000005</c:v>
                </c:pt>
                <c:pt idx="6">
                  <c:v>0.87</c:v>
                </c:pt>
                <c:pt idx="7">
                  <c:v>0.86750000000000005</c:v>
                </c:pt>
                <c:pt idx="8">
                  <c:v>0.86499999999999999</c:v>
                </c:pt>
                <c:pt idx="9">
                  <c:v>0.86250000000000004</c:v>
                </c:pt>
                <c:pt idx="10">
                  <c:v>0.86</c:v>
                </c:pt>
                <c:pt idx="11">
                  <c:v>0.85750000000000004</c:v>
                </c:pt>
                <c:pt idx="12">
                  <c:v>0.85499999999999998</c:v>
                </c:pt>
                <c:pt idx="13">
                  <c:v>0.85499999999999998</c:v>
                </c:pt>
                <c:pt idx="14">
                  <c:v>0.85499999999999998</c:v>
                </c:pt>
                <c:pt idx="15">
                  <c:v>0.85499999999999998</c:v>
                </c:pt>
                <c:pt idx="16">
                  <c:v>0.85750000000000004</c:v>
                </c:pt>
                <c:pt idx="17">
                  <c:v>0.85750000000000004</c:v>
                </c:pt>
                <c:pt idx="18">
                  <c:v>0.86</c:v>
                </c:pt>
                <c:pt idx="19">
                  <c:v>0.86499999999999999</c:v>
                </c:pt>
                <c:pt idx="20">
                  <c:v>0.87</c:v>
                </c:pt>
                <c:pt idx="21">
                  <c:v>0.875</c:v>
                </c:pt>
                <c:pt idx="22">
                  <c:v>0.87749999999999995</c:v>
                </c:pt>
                <c:pt idx="23">
                  <c:v>0.88</c:v>
                </c:pt>
                <c:pt idx="24">
                  <c:v>0.88249999999999995</c:v>
                </c:pt>
                <c:pt idx="25">
                  <c:v>0.88500000000000001</c:v>
                </c:pt>
                <c:pt idx="26">
                  <c:v>0.88749999999999996</c:v>
                </c:pt>
                <c:pt idx="27">
                  <c:v>0.89</c:v>
                </c:pt>
                <c:pt idx="28">
                  <c:v>0.89</c:v>
                </c:pt>
                <c:pt idx="29">
                  <c:v>0.88749999999999996</c:v>
                </c:pt>
                <c:pt idx="30">
                  <c:v>0.88500000000000001</c:v>
                </c:pt>
                <c:pt idx="31">
                  <c:v>0.88</c:v>
                </c:pt>
                <c:pt idx="32">
                  <c:v>0.875</c:v>
                </c:pt>
                <c:pt idx="33">
                  <c:v>0.87</c:v>
                </c:pt>
                <c:pt idx="34">
                  <c:v>0.86499999999999999</c:v>
                </c:pt>
                <c:pt idx="35">
                  <c:v>0.86</c:v>
                </c:pt>
                <c:pt idx="36">
                  <c:v>0.85750000000000004</c:v>
                </c:pt>
                <c:pt idx="37">
                  <c:v>0.85250000000000004</c:v>
                </c:pt>
                <c:pt idx="38">
                  <c:v>0.84750000000000003</c:v>
                </c:pt>
                <c:pt idx="39">
                  <c:v>0.84250000000000003</c:v>
                </c:pt>
                <c:pt idx="40">
                  <c:v>0.83750000000000002</c:v>
                </c:pt>
                <c:pt idx="41">
                  <c:v>0.83250000000000002</c:v>
                </c:pt>
                <c:pt idx="42">
                  <c:v>0.82750000000000001</c:v>
                </c:pt>
                <c:pt idx="43">
                  <c:v>0.82499999999999996</c:v>
                </c:pt>
                <c:pt idx="44">
                  <c:v>0.82250000000000001</c:v>
                </c:pt>
                <c:pt idx="45">
                  <c:v>0.82250000000000001</c:v>
                </c:pt>
                <c:pt idx="46">
                  <c:v>0.82250000000000001</c:v>
                </c:pt>
                <c:pt idx="47">
                  <c:v>0.82</c:v>
                </c:pt>
                <c:pt idx="48">
                  <c:v>0.82</c:v>
                </c:pt>
                <c:pt idx="49">
                  <c:v>0.82</c:v>
                </c:pt>
                <c:pt idx="50">
                  <c:v>0.82</c:v>
                </c:pt>
                <c:pt idx="51">
                  <c:v>0.82250000000000001</c:v>
                </c:pt>
                <c:pt idx="52">
                  <c:v>0.82250000000000001</c:v>
                </c:pt>
                <c:pt idx="53">
                  <c:v>0.82499999999999996</c:v>
                </c:pt>
              </c:numCache>
            </c:numRef>
          </c:val>
          <c:smooth val="0"/>
        </c:ser>
        <c:dLbls>
          <c:showLegendKey val="0"/>
          <c:showVal val="0"/>
          <c:showCatName val="0"/>
          <c:showSerName val="0"/>
          <c:showPercent val="0"/>
          <c:showBubbleSize val="0"/>
        </c:dLbls>
        <c:marker val="1"/>
        <c:smooth val="0"/>
        <c:axId val="190816640"/>
        <c:axId val="190818176"/>
      </c:lineChart>
      <c:catAx>
        <c:axId val="190816640"/>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0818176"/>
        <c:crosses val="autoZero"/>
        <c:auto val="1"/>
        <c:lblAlgn val="ctr"/>
        <c:lblOffset val="100"/>
        <c:tickLblSkip val="1"/>
        <c:tickMarkSkip val="1"/>
        <c:noMultiLvlLbl val="0"/>
      </c:catAx>
      <c:valAx>
        <c:axId val="190818176"/>
        <c:scaling>
          <c:orientation val="minMax"/>
          <c:max val="0.96000000000000008"/>
          <c:min val="0.80000000000000804"/>
        </c:scaling>
        <c:delete val="0"/>
        <c:axPos val="l"/>
        <c:majorGridlines/>
        <c:numFmt formatCode="General"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0816640"/>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1" l="0.70000000000000062" r="0.70000000000000062" t="0.7500000000000141" header="0.30000000000000032" footer="0.30000000000000032"/>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USDA Illinois Weekly Price - Crude Corn Oil</a:t>
            </a:r>
          </a:p>
        </c:rich>
      </c:tx>
      <c:layout/>
      <c:overlay val="0"/>
    </c:title>
    <c:autoTitleDeleted val="0"/>
    <c:plotArea>
      <c:layout/>
      <c:lineChart>
        <c:grouping val="standard"/>
        <c:varyColors val="0"/>
        <c:ser>
          <c:idx val="5"/>
          <c:order val="0"/>
          <c:tx>
            <c:strRef>
              <c:f>'Corn Oil'!$D$1</c:f>
              <c:strCache>
                <c:ptCount val="1"/>
                <c:pt idx="0">
                  <c:v>2012</c:v>
                </c:pt>
              </c:strCache>
            </c:strRef>
          </c:tx>
          <c:marker>
            <c:symbol val="none"/>
          </c:marker>
          <c:val>
            <c:numRef>
              <c:f>'Corn Oil'!$D$2:$D$54</c:f>
              <c:numCache>
                <c:formatCode>General</c:formatCode>
                <c:ptCount val="53"/>
                <c:pt idx="0" formatCode="#,##0.00">
                  <c:v>54</c:v>
                </c:pt>
                <c:pt idx="1">
                  <c:v>54.38</c:v>
                </c:pt>
                <c:pt idx="2">
                  <c:v>54.5</c:v>
                </c:pt>
                <c:pt idx="3">
                  <c:v>54.5</c:v>
                </c:pt>
                <c:pt idx="4">
                  <c:v>55.2</c:v>
                </c:pt>
                <c:pt idx="5">
                  <c:v>55.5</c:v>
                </c:pt>
                <c:pt idx="6">
                  <c:v>55.5</c:v>
                </c:pt>
                <c:pt idx="7">
                  <c:v>57.2</c:v>
                </c:pt>
                <c:pt idx="8">
                  <c:v>58</c:v>
                </c:pt>
                <c:pt idx="9">
                  <c:v>58.4</c:v>
                </c:pt>
                <c:pt idx="10">
                  <c:v>59.1</c:v>
                </c:pt>
                <c:pt idx="11">
                  <c:v>59.6</c:v>
                </c:pt>
                <c:pt idx="12">
                  <c:v>60.4</c:v>
                </c:pt>
                <c:pt idx="13">
                  <c:v>60.75</c:v>
                </c:pt>
                <c:pt idx="14">
                  <c:v>61</c:v>
                </c:pt>
                <c:pt idx="15">
                  <c:v>61</c:v>
                </c:pt>
                <c:pt idx="16">
                  <c:v>61</c:v>
                </c:pt>
                <c:pt idx="17">
                  <c:v>61.8</c:v>
                </c:pt>
                <c:pt idx="18">
                  <c:v>61.6</c:v>
                </c:pt>
                <c:pt idx="19">
                  <c:v>60.2</c:v>
                </c:pt>
                <c:pt idx="20">
                  <c:v>58.6</c:v>
                </c:pt>
                <c:pt idx="21">
                  <c:v>56.6</c:v>
                </c:pt>
                <c:pt idx="22">
                  <c:v>54.88</c:v>
                </c:pt>
                <c:pt idx="23">
                  <c:v>53.9</c:v>
                </c:pt>
                <c:pt idx="24">
                  <c:v>53.1</c:v>
                </c:pt>
                <c:pt idx="25">
                  <c:v>52.9</c:v>
                </c:pt>
                <c:pt idx="26">
                  <c:v>53.5</c:v>
                </c:pt>
                <c:pt idx="27">
                  <c:v>53.5</c:v>
                </c:pt>
                <c:pt idx="28">
                  <c:v>54.1</c:v>
                </c:pt>
                <c:pt idx="29">
                  <c:v>56.1</c:v>
                </c:pt>
                <c:pt idx="30">
                  <c:v>56.4</c:v>
                </c:pt>
                <c:pt idx="31">
                  <c:v>57.5</c:v>
                </c:pt>
                <c:pt idx="32">
                  <c:v>57.25</c:v>
                </c:pt>
                <c:pt idx="33">
                  <c:v>57.95</c:v>
                </c:pt>
                <c:pt idx="34">
                  <c:v>58</c:v>
                </c:pt>
                <c:pt idx="35">
                  <c:v>58.7</c:v>
                </c:pt>
                <c:pt idx="36">
                  <c:v>59</c:v>
                </c:pt>
                <c:pt idx="37">
                  <c:v>59</c:v>
                </c:pt>
                <c:pt idx="38">
                  <c:v>58</c:v>
                </c:pt>
                <c:pt idx="39">
                  <c:v>57.6</c:v>
                </c:pt>
                <c:pt idx="40">
                  <c:v>56.3</c:v>
                </c:pt>
                <c:pt idx="41">
                  <c:v>55</c:v>
                </c:pt>
              </c:numCache>
            </c:numRef>
          </c:val>
          <c:smooth val="0"/>
        </c:ser>
        <c:ser>
          <c:idx val="0"/>
          <c:order val="1"/>
          <c:tx>
            <c:strRef>
              <c:f>'Corn Oil'!$E$1</c:f>
              <c:strCache>
                <c:ptCount val="1"/>
                <c:pt idx="0">
                  <c:v>2011</c:v>
                </c:pt>
              </c:strCache>
            </c:strRef>
          </c:tx>
          <c:spPr>
            <a:ln w="22225">
              <a:solidFill>
                <a:schemeClr val="tx1"/>
              </a:solidFill>
            </a:ln>
          </c:spPr>
          <c:marker>
            <c:symbol val="none"/>
          </c:marker>
          <c:cat>
            <c:strRef>
              <c:f>'Corn Oil'!$B$2:$B$54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'Corn Oil'!$E$2:$E$54</c:f>
              <c:numCache>
                <c:formatCode>General</c:formatCode>
                <c:ptCount val="53"/>
                <c:pt idx="1">
                  <c:v>57.9</c:v>
                </c:pt>
                <c:pt idx="2">
                  <c:v>58.3</c:v>
                </c:pt>
                <c:pt idx="3">
                  <c:v>58.5</c:v>
                </c:pt>
                <c:pt idx="4">
                  <c:v>58.8</c:v>
                </c:pt>
                <c:pt idx="5">
                  <c:v>60</c:v>
                </c:pt>
                <c:pt idx="6">
                  <c:v>63</c:v>
                </c:pt>
                <c:pt idx="7">
                  <c:v>64.7</c:v>
                </c:pt>
                <c:pt idx="8">
                  <c:v>66.88</c:v>
                </c:pt>
                <c:pt idx="9">
                  <c:v>67.5</c:v>
                </c:pt>
                <c:pt idx="10">
                  <c:v>67.5</c:v>
                </c:pt>
                <c:pt idx="11">
                  <c:v>67.3</c:v>
                </c:pt>
                <c:pt idx="12">
                  <c:v>69</c:v>
                </c:pt>
                <c:pt idx="13">
                  <c:v>70.400000000000006</c:v>
                </c:pt>
                <c:pt idx="14">
                  <c:v>70.099999999999994</c:v>
                </c:pt>
                <c:pt idx="15">
                  <c:v>68.8</c:v>
                </c:pt>
                <c:pt idx="16">
                  <c:v>69.25</c:v>
                </c:pt>
                <c:pt idx="17">
                  <c:v>69.3</c:v>
                </c:pt>
                <c:pt idx="18">
                  <c:v>69.099999999999994</c:v>
                </c:pt>
                <c:pt idx="19">
                  <c:v>69</c:v>
                </c:pt>
                <c:pt idx="20">
                  <c:v>69</c:v>
                </c:pt>
                <c:pt idx="21">
                  <c:v>68.400000000000006</c:v>
                </c:pt>
                <c:pt idx="22">
                  <c:v>68</c:v>
                </c:pt>
                <c:pt idx="23">
                  <c:v>68</c:v>
                </c:pt>
                <c:pt idx="24">
                  <c:v>67.5</c:v>
                </c:pt>
                <c:pt idx="25">
                  <c:v>67</c:v>
                </c:pt>
                <c:pt idx="26">
                  <c:v>65.2</c:v>
                </c:pt>
                <c:pt idx="27">
                  <c:v>64</c:v>
                </c:pt>
                <c:pt idx="28">
                  <c:v>62.7</c:v>
                </c:pt>
                <c:pt idx="29">
                  <c:v>61.9</c:v>
                </c:pt>
                <c:pt idx="30">
                  <c:v>62</c:v>
                </c:pt>
                <c:pt idx="31">
                  <c:v>61</c:v>
                </c:pt>
                <c:pt idx="32">
                  <c:v>59.7</c:v>
                </c:pt>
                <c:pt idx="33">
                  <c:v>60</c:v>
                </c:pt>
                <c:pt idx="34">
                  <c:v>60</c:v>
                </c:pt>
                <c:pt idx="35">
                  <c:v>60</c:v>
                </c:pt>
                <c:pt idx="36">
                  <c:v>60</c:v>
                </c:pt>
                <c:pt idx="37">
                  <c:v>58.9</c:v>
                </c:pt>
                <c:pt idx="38">
                  <c:v>57.8</c:v>
                </c:pt>
                <c:pt idx="39">
                  <c:v>57</c:v>
                </c:pt>
                <c:pt idx="40">
                  <c:v>55.4</c:v>
                </c:pt>
                <c:pt idx="41">
                  <c:v>55</c:v>
                </c:pt>
                <c:pt idx="42">
                  <c:v>54.5</c:v>
                </c:pt>
                <c:pt idx="43">
                  <c:v>54.5</c:v>
                </c:pt>
                <c:pt idx="44">
                  <c:v>54.6</c:v>
                </c:pt>
                <c:pt idx="45">
                  <c:v>54.5</c:v>
                </c:pt>
                <c:pt idx="46">
                  <c:v>54.5</c:v>
                </c:pt>
                <c:pt idx="47">
                  <c:v>54.5</c:v>
                </c:pt>
                <c:pt idx="48">
                  <c:v>54.5</c:v>
                </c:pt>
                <c:pt idx="49">
                  <c:v>54.5</c:v>
                </c:pt>
                <c:pt idx="50">
                  <c:v>54</c:v>
                </c:pt>
                <c:pt idx="51">
                  <c:v>54</c:v>
                </c:pt>
                <c:pt idx="52">
                  <c:v>54</c:v>
                </c:pt>
              </c:numCache>
            </c:numRef>
          </c:val>
          <c:smooth val="0"/>
        </c:ser>
        <c:ser>
          <c:idx val="1"/>
          <c:order val="2"/>
          <c:tx>
            <c:strRef>
              <c:f>'Corn Oil'!$F$1</c:f>
              <c:strCache>
                <c:ptCount val="1"/>
                <c:pt idx="0">
                  <c:v>2010</c:v>
                </c:pt>
              </c:strCache>
            </c:strRef>
          </c:tx>
          <c:spPr>
            <a:ln w="22225"/>
          </c:spPr>
          <c:marker>
            <c:symbol val="none"/>
          </c:marker>
          <c:cat>
            <c:strRef>
              <c:f>'Corn Oil'!$B$2:$B$54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'Corn Oil'!$F$2:$F$54</c:f>
              <c:numCache>
                <c:formatCode>General</c:formatCode>
                <c:ptCount val="53"/>
                <c:pt idx="1">
                  <c:v>41.5</c:v>
                </c:pt>
                <c:pt idx="2">
                  <c:v>41.1</c:v>
                </c:pt>
                <c:pt idx="3">
                  <c:v>40.880000000000003</c:v>
                </c:pt>
                <c:pt idx="4">
                  <c:v>39.9</c:v>
                </c:pt>
                <c:pt idx="5">
                  <c:v>38.6</c:v>
                </c:pt>
                <c:pt idx="6">
                  <c:v>38</c:v>
                </c:pt>
                <c:pt idx="7">
                  <c:v>37.630000000000003</c:v>
                </c:pt>
                <c:pt idx="8">
                  <c:v>38.200000000000003</c:v>
                </c:pt>
                <c:pt idx="9">
                  <c:v>38.5</c:v>
                </c:pt>
                <c:pt idx="10">
                  <c:v>38.9</c:v>
                </c:pt>
                <c:pt idx="11">
                  <c:v>39</c:v>
                </c:pt>
                <c:pt idx="12">
                  <c:v>39</c:v>
                </c:pt>
                <c:pt idx="13">
                  <c:v>39</c:v>
                </c:pt>
                <c:pt idx="14">
                  <c:v>39</c:v>
                </c:pt>
                <c:pt idx="15">
                  <c:v>39</c:v>
                </c:pt>
                <c:pt idx="16">
                  <c:v>39</c:v>
                </c:pt>
                <c:pt idx="17">
                  <c:v>39</c:v>
                </c:pt>
                <c:pt idx="18">
                  <c:v>39</c:v>
                </c:pt>
                <c:pt idx="19">
                  <c:v>39</c:v>
                </c:pt>
                <c:pt idx="20">
                  <c:v>39</c:v>
                </c:pt>
                <c:pt idx="21">
                  <c:v>39</c:v>
                </c:pt>
                <c:pt idx="22">
                  <c:v>39</c:v>
                </c:pt>
                <c:pt idx="23">
                  <c:v>39.4</c:v>
                </c:pt>
                <c:pt idx="24">
                  <c:v>39.6</c:v>
                </c:pt>
                <c:pt idx="25">
                  <c:v>39.799999999999997</c:v>
                </c:pt>
                <c:pt idx="26">
                  <c:v>39.1</c:v>
                </c:pt>
                <c:pt idx="27">
                  <c:v>39.130000000000003</c:v>
                </c:pt>
                <c:pt idx="28">
                  <c:v>39.9</c:v>
                </c:pt>
                <c:pt idx="29">
                  <c:v>40</c:v>
                </c:pt>
                <c:pt idx="30">
                  <c:v>40.4</c:v>
                </c:pt>
                <c:pt idx="31">
                  <c:v>41.4</c:v>
                </c:pt>
                <c:pt idx="32">
                  <c:v>41.8</c:v>
                </c:pt>
                <c:pt idx="33">
                  <c:v>42.3</c:v>
                </c:pt>
                <c:pt idx="34">
                  <c:v>42.5</c:v>
                </c:pt>
                <c:pt idx="35">
                  <c:v>42.5</c:v>
                </c:pt>
                <c:pt idx="36">
                  <c:v>42.5</c:v>
                </c:pt>
                <c:pt idx="37">
                  <c:v>42.8</c:v>
                </c:pt>
                <c:pt idx="38">
                  <c:v>43.5</c:v>
                </c:pt>
                <c:pt idx="39">
                  <c:v>45.5</c:v>
                </c:pt>
                <c:pt idx="40">
                  <c:v>46.1</c:v>
                </c:pt>
                <c:pt idx="41">
                  <c:v>47.2</c:v>
                </c:pt>
                <c:pt idx="42">
                  <c:v>49</c:v>
                </c:pt>
                <c:pt idx="43">
                  <c:v>50.2</c:v>
                </c:pt>
                <c:pt idx="44">
                  <c:v>51.6</c:v>
                </c:pt>
                <c:pt idx="45">
                  <c:v>53.7</c:v>
                </c:pt>
                <c:pt idx="46">
                  <c:v>53.2</c:v>
                </c:pt>
                <c:pt idx="47">
                  <c:v>52.67</c:v>
                </c:pt>
                <c:pt idx="48">
                  <c:v>53</c:v>
                </c:pt>
                <c:pt idx="49">
                  <c:v>54.2</c:v>
                </c:pt>
                <c:pt idx="50">
                  <c:v>55</c:v>
                </c:pt>
                <c:pt idx="51">
                  <c:v>55.38</c:v>
                </c:pt>
                <c:pt idx="52">
                  <c:v>58</c:v>
                </c:pt>
              </c:numCache>
            </c:numRef>
          </c:val>
          <c:smooth val="0"/>
        </c:ser>
        <c:ser>
          <c:idx val="2"/>
          <c:order val="3"/>
          <c:tx>
            <c:strRef>
              <c:f>'Corn Oil'!$G$1</c:f>
              <c:strCache>
                <c:ptCount val="1"/>
                <c:pt idx="0">
                  <c:v>2009</c:v>
                </c:pt>
              </c:strCache>
            </c:strRef>
          </c:tx>
          <c:spPr>
            <a:ln w="22225"/>
          </c:spPr>
          <c:marker>
            <c:symbol val="none"/>
          </c:marker>
          <c:cat>
            <c:strRef>
              <c:f>'Corn Oil'!$B$2:$B$54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'Corn Oil'!$G$2:$G$54</c:f>
              <c:numCache>
                <c:formatCode>General</c:formatCode>
                <c:ptCount val="53"/>
                <c:pt idx="0">
                  <c:v>26</c:v>
                </c:pt>
                <c:pt idx="1">
                  <c:v>25.2</c:v>
                </c:pt>
                <c:pt idx="2">
                  <c:v>26</c:v>
                </c:pt>
                <c:pt idx="3">
                  <c:v>26.5</c:v>
                </c:pt>
                <c:pt idx="4">
                  <c:v>27.2</c:v>
                </c:pt>
                <c:pt idx="5">
                  <c:v>29.3</c:v>
                </c:pt>
                <c:pt idx="6">
                  <c:v>30</c:v>
                </c:pt>
                <c:pt idx="7">
                  <c:v>30</c:v>
                </c:pt>
                <c:pt idx="8">
                  <c:v>30.7</c:v>
                </c:pt>
                <c:pt idx="9">
                  <c:v>30.5</c:v>
                </c:pt>
                <c:pt idx="10">
                  <c:v>30</c:v>
                </c:pt>
                <c:pt idx="11">
                  <c:v>30.2</c:v>
                </c:pt>
                <c:pt idx="12">
                  <c:v>30.5</c:v>
                </c:pt>
                <c:pt idx="13">
                  <c:v>30</c:v>
                </c:pt>
                <c:pt idx="14">
                  <c:v>30.25</c:v>
                </c:pt>
                <c:pt idx="15">
                  <c:v>32.6</c:v>
                </c:pt>
                <c:pt idx="16">
                  <c:v>33.299999999999997</c:v>
                </c:pt>
                <c:pt idx="17">
                  <c:v>33.700000000000003</c:v>
                </c:pt>
                <c:pt idx="18">
                  <c:v>35.9</c:v>
                </c:pt>
                <c:pt idx="19">
                  <c:v>37.799999999999997</c:v>
                </c:pt>
                <c:pt idx="20">
                  <c:v>38.5</c:v>
                </c:pt>
                <c:pt idx="21">
                  <c:v>39.75</c:v>
                </c:pt>
                <c:pt idx="22">
                  <c:v>40.5</c:v>
                </c:pt>
                <c:pt idx="23">
                  <c:v>40.5</c:v>
                </c:pt>
                <c:pt idx="24">
                  <c:v>40.4</c:v>
                </c:pt>
                <c:pt idx="25">
                  <c:v>39.4</c:v>
                </c:pt>
                <c:pt idx="26">
                  <c:v>39</c:v>
                </c:pt>
                <c:pt idx="27">
                  <c:v>37.799999999999997</c:v>
                </c:pt>
                <c:pt idx="28">
                  <c:v>36.200000000000003</c:v>
                </c:pt>
                <c:pt idx="29">
                  <c:v>36.5</c:v>
                </c:pt>
                <c:pt idx="30">
                  <c:v>35.799999999999997</c:v>
                </c:pt>
                <c:pt idx="31">
                  <c:v>35.5</c:v>
                </c:pt>
                <c:pt idx="32">
                  <c:v>35.5</c:v>
                </c:pt>
                <c:pt idx="33">
                  <c:v>35.4</c:v>
                </c:pt>
                <c:pt idx="34">
                  <c:v>36.4</c:v>
                </c:pt>
                <c:pt idx="35">
                  <c:v>37</c:v>
                </c:pt>
                <c:pt idx="36">
                  <c:v>37</c:v>
                </c:pt>
                <c:pt idx="37">
                  <c:v>37.35</c:v>
                </c:pt>
                <c:pt idx="38">
                  <c:v>37.65</c:v>
                </c:pt>
                <c:pt idx="39">
                  <c:v>37.5</c:v>
                </c:pt>
                <c:pt idx="40">
                  <c:v>37.5</c:v>
                </c:pt>
                <c:pt idx="41">
                  <c:v>37.5</c:v>
                </c:pt>
                <c:pt idx="42">
                  <c:v>38.9</c:v>
                </c:pt>
                <c:pt idx="43">
                  <c:v>38.700000000000003</c:v>
                </c:pt>
                <c:pt idx="44">
                  <c:v>37.799999999999997</c:v>
                </c:pt>
                <c:pt idx="45">
                  <c:v>37.6</c:v>
                </c:pt>
                <c:pt idx="46">
                  <c:v>39.4</c:v>
                </c:pt>
                <c:pt idx="47">
                  <c:v>40</c:v>
                </c:pt>
                <c:pt idx="48">
                  <c:v>40</c:v>
                </c:pt>
                <c:pt idx="49">
                  <c:v>40.299999999999997</c:v>
                </c:pt>
                <c:pt idx="50">
                  <c:v>40.799999999999997</c:v>
                </c:pt>
                <c:pt idx="51">
                  <c:v>40.5</c:v>
                </c:pt>
                <c:pt idx="52">
                  <c:v>41</c:v>
                </c:pt>
              </c:numCache>
            </c:numRef>
          </c:val>
          <c:smooth val="0"/>
        </c:ser>
        <c:ser>
          <c:idx val="4"/>
          <c:order val="4"/>
          <c:tx>
            <c:strRef>
              <c:f>'Corn Oil'!$I$1</c:f>
              <c:strCache>
                <c:ptCount val="1"/>
                <c:pt idx="0">
                  <c:v>4-Yr-Avg*</c:v>
                </c:pt>
              </c:strCache>
            </c:strRef>
          </c:tx>
          <c:marker>
            <c:symbol val="none"/>
          </c:marker>
          <c:cat>
            <c:strRef>
              <c:f>'Corn Oil'!$B$2:$B$54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'Corn Oil'!$I$2:$I$54</c:f>
              <c:numCache>
                <c:formatCode>General</c:formatCode>
                <c:ptCount val="53"/>
                <c:pt idx="0">
                  <c:v>51.88</c:v>
                </c:pt>
                <c:pt idx="1">
                  <c:v>46.43</c:v>
                </c:pt>
                <c:pt idx="2">
                  <c:v>47.23</c:v>
                </c:pt>
                <c:pt idx="3">
                  <c:v>47.78</c:v>
                </c:pt>
                <c:pt idx="4">
                  <c:v>49.1</c:v>
                </c:pt>
                <c:pt idx="5">
                  <c:v>49.73</c:v>
                </c:pt>
                <c:pt idx="6">
                  <c:v>51.2</c:v>
                </c:pt>
                <c:pt idx="7">
                  <c:v>53.47</c:v>
                </c:pt>
                <c:pt idx="8">
                  <c:v>53.55</c:v>
                </c:pt>
                <c:pt idx="9">
                  <c:v>55</c:v>
                </c:pt>
                <c:pt idx="10">
                  <c:v>54.98</c:v>
                </c:pt>
                <c:pt idx="11">
                  <c:v>53.5</c:v>
                </c:pt>
                <c:pt idx="12">
                  <c:v>55.95</c:v>
                </c:pt>
                <c:pt idx="13">
                  <c:v>57.21</c:v>
                </c:pt>
                <c:pt idx="14">
                  <c:v>58.13</c:v>
                </c:pt>
                <c:pt idx="15">
                  <c:v>57.1</c:v>
                </c:pt>
                <c:pt idx="16">
                  <c:v>56.76</c:v>
                </c:pt>
                <c:pt idx="17">
                  <c:v>57.63</c:v>
                </c:pt>
                <c:pt idx="18">
                  <c:v>58.2</c:v>
                </c:pt>
                <c:pt idx="19">
                  <c:v>58.6</c:v>
                </c:pt>
                <c:pt idx="20">
                  <c:v>58.53</c:v>
                </c:pt>
                <c:pt idx="21">
                  <c:v>57.64</c:v>
                </c:pt>
                <c:pt idx="22">
                  <c:v>58.17</c:v>
                </c:pt>
                <c:pt idx="23">
                  <c:v>57.63</c:v>
                </c:pt>
                <c:pt idx="24">
                  <c:v>57.58</c:v>
                </c:pt>
                <c:pt idx="25">
                  <c:v>57.2</c:v>
                </c:pt>
                <c:pt idx="26">
                  <c:v>55.92</c:v>
                </c:pt>
                <c:pt idx="27">
                  <c:v>55.67</c:v>
                </c:pt>
                <c:pt idx="28">
                  <c:v>54.45</c:v>
                </c:pt>
                <c:pt idx="29">
                  <c:v>51.95</c:v>
                </c:pt>
                <c:pt idx="30">
                  <c:v>52.23</c:v>
                </c:pt>
                <c:pt idx="31">
                  <c:v>51.25</c:v>
                </c:pt>
                <c:pt idx="32">
                  <c:v>49.38</c:v>
                </c:pt>
                <c:pt idx="33">
                  <c:v>48.85</c:v>
                </c:pt>
                <c:pt idx="34">
                  <c:v>48.6</c:v>
                </c:pt>
                <c:pt idx="35">
                  <c:v>48.13</c:v>
                </c:pt>
                <c:pt idx="36">
                  <c:v>48.18</c:v>
                </c:pt>
                <c:pt idx="37">
                  <c:v>47.16</c:v>
                </c:pt>
                <c:pt idx="38">
                  <c:v>46.39</c:v>
                </c:pt>
                <c:pt idx="39">
                  <c:v>45.45</c:v>
                </c:pt>
                <c:pt idx="40">
                  <c:v>44.6</c:v>
                </c:pt>
                <c:pt idx="41">
                  <c:v>43.68</c:v>
                </c:pt>
                <c:pt idx="42">
                  <c:v>43.8</c:v>
                </c:pt>
                <c:pt idx="43">
                  <c:v>43.98</c:v>
                </c:pt>
                <c:pt idx="44">
                  <c:v>43.98</c:v>
                </c:pt>
                <c:pt idx="45">
                  <c:v>44.33</c:v>
                </c:pt>
                <c:pt idx="46">
                  <c:v>44.65</c:v>
                </c:pt>
                <c:pt idx="47">
                  <c:v>44.67</c:v>
                </c:pt>
                <c:pt idx="48">
                  <c:v>44.45</c:v>
                </c:pt>
                <c:pt idx="49">
                  <c:v>44.33</c:v>
                </c:pt>
                <c:pt idx="50">
                  <c:v>43.95</c:v>
                </c:pt>
                <c:pt idx="51">
                  <c:v>45.72</c:v>
                </c:pt>
                <c:pt idx="52">
                  <c:v>46</c:v>
                </c:pt>
              </c:numCache>
            </c:numRef>
          </c:val>
          <c:smooth val="0"/>
        </c:ser>
        <c:dLbls>
          <c:showLegendKey val="0"/>
          <c:showVal val="0"/>
          <c:showCatName val="0"/>
          <c:showSerName val="0"/>
          <c:showPercent val="0"/>
          <c:showBubbleSize val="0"/>
        </c:dLbls>
        <c:marker val="1"/>
        <c:smooth val="0"/>
        <c:axId val="191022976"/>
        <c:axId val="191024512"/>
      </c:lineChart>
      <c:catAx>
        <c:axId val="191022976"/>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1024512"/>
        <c:crosses val="autoZero"/>
        <c:auto val="1"/>
        <c:lblAlgn val="ctr"/>
        <c:lblOffset val="100"/>
        <c:tickLblSkip val="1"/>
        <c:tickMarkSkip val="1"/>
        <c:noMultiLvlLbl val="0"/>
      </c:catAx>
      <c:valAx>
        <c:axId val="191024512"/>
        <c:scaling>
          <c:orientation val="minMax"/>
          <c:max val="95"/>
          <c:min val="20"/>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1022976"/>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32" l="0.70000000000000062" r="0.70000000000000062" t="0.75000000000001432" header="0.30000000000000032" footer="0.30000000000000032"/>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USDA Weekly Price - Crude Peanut Oil</a:t>
            </a:r>
          </a:p>
        </c:rich>
      </c:tx>
      <c:layout/>
      <c:overlay val="0"/>
    </c:title>
    <c:autoTitleDeleted val="0"/>
    <c:plotArea>
      <c:layout/>
      <c:lineChart>
        <c:grouping val="standard"/>
        <c:varyColors val="0"/>
        <c:ser>
          <c:idx val="0"/>
          <c:order val="0"/>
          <c:tx>
            <c:strRef>
              <c:f>'Peanut Oil'!$D$1</c:f>
              <c:strCache>
                <c:ptCount val="1"/>
                <c:pt idx="0">
                  <c:v>2012</c:v>
                </c:pt>
              </c:strCache>
            </c:strRef>
          </c:tx>
          <c:spPr>
            <a:ln>
              <a:solidFill>
                <a:schemeClr val="tx1"/>
              </a:solidFill>
            </a:ln>
          </c:spPr>
          <c:marker>
            <c:symbol val="none"/>
          </c:marker>
          <c:cat>
            <c:strRef>
              <c:f>'Peanut Oil'!$B$2:$B$54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'Peanut Oil'!$D$2:$D$54</c:f>
              <c:numCache>
                <c:formatCode>General</c:formatCode>
                <c:ptCount val="53"/>
                <c:pt idx="0" formatCode="#,##0.00">
                  <c:v>108</c:v>
                </c:pt>
                <c:pt idx="1">
                  <c:v>108</c:v>
                </c:pt>
                <c:pt idx="2">
                  <c:v>108</c:v>
                </c:pt>
                <c:pt idx="3">
                  <c:v>108</c:v>
                </c:pt>
                <c:pt idx="4">
                  <c:v>108.4</c:v>
                </c:pt>
                <c:pt idx="5">
                  <c:v>109</c:v>
                </c:pt>
                <c:pt idx="6">
                  <c:v>109</c:v>
                </c:pt>
                <c:pt idx="7">
                  <c:v>111.4</c:v>
                </c:pt>
                <c:pt idx="8">
                  <c:v>112</c:v>
                </c:pt>
                <c:pt idx="9">
                  <c:v>112</c:v>
                </c:pt>
                <c:pt idx="10">
                  <c:v>112</c:v>
                </c:pt>
                <c:pt idx="11">
                  <c:v>112</c:v>
                </c:pt>
                <c:pt idx="12">
                  <c:v>112.3</c:v>
                </c:pt>
                <c:pt idx="13">
                  <c:v>113.5</c:v>
                </c:pt>
                <c:pt idx="14">
                  <c:v>113.5</c:v>
                </c:pt>
                <c:pt idx="15">
                  <c:v>115.6</c:v>
                </c:pt>
                <c:pt idx="16">
                  <c:v>117</c:v>
                </c:pt>
                <c:pt idx="17">
                  <c:v>118</c:v>
                </c:pt>
                <c:pt idx="18">
                  <c:v>118</c:v>
                </c:pt>
                <c:pt idx="19">
                  <c:v>122.8</c:v>
                </c:pt>
                <c:pt idx="20">
                  <c:v>124</c:v>
                </c:pt>
                <c:pt idx="21">
                  <c:v>124</c:v>
                </c:pt>
                <c:pt idx="22">
                  <c:v>124</c:v>
                </c:pt>
                <c:pt idx="23">
                  <c:v>124</c:v>
                </c:pt>
                <c:pt idx="24">
                  <c:v>125.6</c:v>
                </c:pt>
                <c:pt idx="25">
                  <c:v>126</c:v>
                </c:pt>
                <c:pt idx="26">
                  <c:v>126</c:v>
                </c:pt>
                <c:pt idx="27">
                  <c:v>126</c:v>
                </c:pt>
                <c:pt idx="28">
                  <c:v>126</c:v>
                </c:pt>
                <c:pt idx="29">
                  <c:v>126</c:v>
                </c:pt>
                <c:pt idx="30">
                  <c:v>126</c:v>
                </c:pt>
                <c:pt idx="31">
                  <c:v>126</c:v>
                </c:pt>
                <c:pt idx="32">
                  <c:v>126</c:v>
                </c:pt>
                <c:pt idx="33">
                  <c:v>126</c:v>
                </c:pt>
                <c:pt idx="34">
                  <c:v>126</c:v>
                </c:pt>
                <c:pt idx="35">
                  <c:v>126</c:v>
                </c:pt>
                <c:pt idx="36">
                  <c:v>126</c:v>
                </c:pt>
                <c:pt idx="37">
                  <c:v>126</c:v>
                </c:pt>
                <c:pt idx="38">
                  <c:v>126</c:v>
                </c:pt>
                <c:pt idx="39">
                  <c:v>126</c:v>
                </c:pt>
                <c:pt idx="40">
                  <c:v>126</c:v>
                </c:pt>
                <c:pt idx="41">
                  <c:v>126</c:v>
                </c:pt>
              </c:numCache>
            </c:numRef>
          </c:val>
          <c:smooth val="0"/>
        </c:ser>
        <c:ser>
          <c:idx val="5"/>
          <c:order val="1"/>
          <c:tx>
            <c:strRef>
              <c:f>'Peanut Oil'!$E$1</c:f>
              <c:strCache>
                <c:ptCount val="1"/>
                <c:pt idx="0">
                  <c:v>2011</c:v>
                </c:pt>
              </c:strCache>
            </c:strRef>
          </c:tx>
          <c:marker>
            <c:symbol val="none"/>
          </c:marker>
          <c:val>
            <c:numRef>
              <c:f>'Peanut Oil'!$E$2:$E$54</c:f>
              <c:numCache>
                <c:formatCode>General</c:formatCode>
                <c:ptCount val="53"/>
                <c:pt idx="1">
                  <c:v>83.8</c:v>
                </c:pt>
                <c:pt idx="2">
                  <c:v>85</c:v>
                </c:pt>
                <c:pt idx="3">
                  <c:v>85</c:v>
                </c:pt>
                <c:pt idx="4">
                  <c:v>86.6</c:v>
                </c:pt>
                <c:pt idx="5">
                  <c:v>87</c:v>
                </c:pt>
                <c:pt idx="6">
                  <c:v>87</c:v>
                </c:pt>
                <c:pt idx="7">
                  <c:v>87</c:v>
                </c:pt>
                <c:pt idx="8">
                  <c:v>87</c:v>
                </c:pt>
                <c:pt idx="9">
                  <c:v>87</c:v>
                </c:pt>
                <c:pt idx="10">
                  <c:v>87</c:v>
                </c:pt>
                <c:pt idx="11">
                  <c:v>87</c:v>
                </c:pt>
                <c:pt idx="12">
                  <c:v>87</c:v>
                </c:pt>
                <c:pt idx="13">
                  <c:v>87</c:v>
                </c:pt>
                <c:pt idx="14">
                  <c:v>87</c:v>
                </c:pt>
                <c:pt idx="15">
                  <c:v>87</c:v>
                </c:pt>
                <c:pt idx="16">
                  <c:v>87</c:v>
                </c:pt>
                <c:pt idx="17">
                  <c:v>87</c:v>
                </c:pt>
                <c:pt idx="18">
                  <c:v>87</c:v>
                </c:pt>
                <c:pt idx="19">
                  <c:v>85.8</c:v>
                </c:pt>
                <c:pt idx="20">
                  <c:v>84</c:v>
                </c:pt>
                <c:pt idx="21">
                  <c:v>84</c:v>
                </c:pt>
                <c:pt idx="22">
                  <c:v>84</c:v>
                </c:pt>
                <c:pt idx="23">
                  <c:v>84</c:v>
                </c:pt>
                <c:pt idx="24">
                  <c:v>83.2</c:v>
                </c:pt>
                <c:pt idx="25">
                  <c:v>87</c:v>
                </c:pt>
                <c:pt idx="26">
                  <c:v>87.8</c:v>
                </c:pt>
                <c:pt idx="27">
                  <c:v>92.5</c:v>
                </c:pt>
                <c:pt idx="28">
                  <c:v>96</c:v>
                </c:pt>
                <c:pt idx="29">
                  <c:v>101.8</c:v>
                </c:pt>
                <c:pt idx="30">
                  <c:v>105</c:v>
                </c:pt>
                <c:pt idx="31">
                  <c:v>105</c:v>
                </c:pt>
                <c:pt idx="32">
                  <c:v>105</c:v>
                </c:pt>
                <c:pt idx="33">
                  <c:v>105</c:v>
                </c:pt>
                <c:pt idx="34">
                  <c:v>107</c:v>
                </c:pt>
                <c:pt idx="35">
                  <c:v>107</c:v>
                </c:pt>
                <c:pt idx="36">
                  <c:v>107</c:v>
                </c:pt>
                <c:pt idx="37">
                  <c:v>107.8</c:v>
                </c:pt>
                <c:pt idx="38">
                  <c:v>108</c:v>
                </c:pt>
                <c:pt idx="39">
                  <c:v>108.6</c:v>
                </c:pt>
                <c:pt idx="40">
                  <c:v>109</c:v>
                </c:pt>
                <c:pt idx="41">
                  <c:v>109</c:v>
                </c:pt>
                <c:pt idx="42">
                  <c:v>108.6</c:v>
                </c:pt>
                <c:pt idx="43">
                  <c:v>108</c:v>
                </c:pt>
                <c:pt idx="44">
                  <c:v>108</c:v>
                </c:pt>
                <c:pt idx="45">
                  <c:v>108</c:v>
                </c:pt>
                <c:pt idx="46">
                  <c:v>108</c:v>
                </c:pt>
                <c:pt idx="47">
                  <c:v>108</c:v>
                </c:pt>
                <c:pt idx="48">
                  <c:v>108</c:v>
                </c:pt>
                <c:pt idx="49">
                  <c:v>108</c:v>
                </c:pt>
                <c:pt idx="50">
                  <c:v>108</c:v>
                </c:pt>
                <c:pt idx="51">
                  <c:v>108</c:v>
                </c:pt>
                <c:pt idx="52">
                  <c:v>108</c:v>
                </c:pt>
              </c:numCache>
            </c:numRef>
          </c:val>
          <c:smooth val="0"/>
        </c:ser>
        <c:ser>
          <c:idx val="1"/>
          <c:order val="2"/>
          <c:tx>
            <c:strRef>
              <c:f>'Peanut Oil'!$F$1</c:f>
              <c:strCache>
                <c:ptCount val="1"/>
                <c:pt idx="0">
                  <c:v>2010</c:v>
                </c:pt>
              </c:strCache>
            </c:strRef>
          </c:tx>
          <c:marker>
            <c:symbol val="none"/>
          </c:marker>
          <c:cat>
            <c:strRef>
              <c:f>'Peanut Oil'!$B$2:$B$54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'Peanut Oil'!$F$2:$F$54</c:f>
              <c:numCache>
                <c:formatCode>General</c:formatCode>
                <c:ptCount val="53"/>
                <c:pt idx="1">
                  <c:v>64.400000000000006</c:v>
                </c:pt>
                <c:pt idx="2">
                  <c:v>65</c:v>
                </c:pt>
                <c:pt idx="3">
                  <c:v>65</c:v>
                </c:pt>
                <c:pt idx="4">
                  <c:v>65</c:v>
                </c:pt>
                <c:pt idx="5">
                  <c:v>65</c:v>
                </c:pt>
                <c:pt idx="6">
                  <c:v>65</c:v>
                </c:pt>
                <c:pt idx="7">
                  <c:v>65</c:v>
                </c:pt>
                <c:pt idx="8">
                  <c:v>65</c:v>
                </c:pt>
                <c:pt idx="9">
                  <c:v>65</c:v>
                </c:pt>
                <c:pt idx="10">
                  <c:v>65</c:v>
                </c:pt>
                <c:pt idx="11">
                  <c:v>65</c:v>
                </c:pt>
                <c:pt idx="12">
                  <c:v>69.8</c:v>
                </c:pt>
                <c:pt idx="13">
                  <c:v>77</c:v>
                </c:pt>
                <c:pt idx="14">
                  <c:v>77</c:v>
                </c:pt>
                <c:pt idx="15">
                  <c:v>77</c:v>
                </c:pt>
                <c:pt idx="16">
                  <c:v>77</c:v>
                </c:pt>
                <c:pt idx="17">
                  <c:v>77</c:v>
                </c:pt>
                <c:pt idx="18">
                  <c:v>77</c:v>
                </c:pt>
                <c:pt idx="19">
                  <c:v>77</c:v>
                </c:pt>
                <c:pt idx="20">
                  <c:v>77</c:v>
                </c:pt>
                <c:pt idx="21">
                  <c:v>77</c:v>
                </c:pt>
                <c:pt idx="22">
                  <c:v>77</c:v>
                </c:pt>
                <c:pt idx="23">
                  <c:v>77</c:v>
                </c:pt>
                <c:pt idx="24">
                  <c:v>77</c:v>
                </c:pt>
                <c:pt idx="25">
                  <c:v>77</c:v>
                </c:pt>
                <c:pt idx="26">
                  <c:v>77</c:v>
                </c:pt>
                <c:pt idx="27">
                  <c:v>77</c:v>
                </c:pt>
                <c:pt idx="28">
                  <c:v>77</c:v>
                </c:pt>
                <c:pt idx="29">
                  <c:v>77</c:v>
                </c:pt>
                <c:pt idx="30">
                  <c:v>77</c:v>
                </c:pt>
                <c:pt idx="31">
                  <c:v>77</c:v>
                </c:pt>
                <c:pt idx="32">
                  <c:v>75.8</c:v>
                </c:pt>
                <c:pt idx="33">
                  <c:v>75</c:v>
                </c:pt>
                <c:pt idx="34">
                  <c:v>75</c:v>
                </c:pt>
                <c:pt idx="35">
                  <c:v>75</c:v>
                </c:pt>
                <c:pt idx="36">
                  <c:v>75</c:v>
                </c:pt>
                <c:pt idx="37">
                  <c:v>75</c:v>
                </c:pt>
                <c:pt idx="38">
                  <c:v>75</c:v>
                </c:pt>
                <c:pt idx="39">
                  <c:v>75</c:v>
                </c:pt>
                <c:pt idx="40">
                  <c:v>75</c:v>
                </c:pt>
                <c:pt idx="41">
                  <c:v>76.2</c:v>
                </c:pt>
                <c:pt idx="42">
                  <c:v>76.5</c:v>
                </c:pt>
                <c:pt idx="43">
                  <c:v>77.7</c:v>
                </c:pt>
                <c:pt idx="44">
                  <c:v>78</c:v>
                </c:pt>
                <c:pt idx="45">
                  <c:v>81</c:v>
                </c:pt>
                <c:pt idx="46">
                  <c:v>83</c:v>
                </c:pt>
                <c:pt idx="47">
                  <c:v>83</c:v>
                </c:pt>
                <c:pt idx="48">
                  <c:v>83</c:v>
                </c:pt>
                <c:pt idx="49">
                  <c:v>83</c:v>
                </c:pt>
                <c:pt idx="50">
                  <c:v>83</c:v>
                </c:pt>
                <c:pt idx="51">
                  <c:v>83</c:v>
                </c:pt>
                <c:pt idx="52">
                  <c:v>83</c:v>
                </c:pt>
              </c:numCache>
            </c:numRef>
          </c:val>
          <c:smooth val="0"/>
        </c:ser>
        <c:ser>
          <c:idx val="2"/>
          <c:order val="3"/>
          <c:tx>
            <c:strRef>
              <c:f>'Peanut Oil'!$G$1</c:f>
              <c:strCache>
                <c:ptCount val="1"/>
                <c:pt idx="0">
                  <c:v>2009</c:v>
                </c:pt>
              </c:strCache>
            </c:strRef>
          </c:tx>
          <c:marker>
            <c:symbol val="none"/>
          </c:marker>
          <c:cat>
            <c:strRef>
              <c:f>'Peanut Oil'!$B$2:$B$54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'Peanut Oil'!$G$2:$G$54</c:f>
              <c:numCache>
                <c:formatCode>General</c:formatCode>
                <c:ptCount val="53"/>
                <c:pt idx="0">
                  <c:v>90</c:v>
                </c:pt>
                <c:pt idx="1">
                  <c:v>91.2</c:v>
                </c:pt>
                <c:pt idx="2">
                  <c:v>88.4</c:v>
                </c:pt>
                <c:pt idx="3">
                  <c:v>86.5</c:v>
                </c:pt>
                <c:pt idx="4">
                  <c:v>85</c:v>
                </c:pt>
                <c:pt idx="5">
                  <c:v>85</c:v>
                </c:pt>
                <c:pt idx="6">
                  <c:v>85</c:v>
                </c:pt>
                <c:pt idx="7">
                  <c:v>85</c:v>
                </c:pt>
                <c:pt idx="8">
                  <c:v>85</c:v>
                </c:pt>
                <c:pt idx="9">
                  <c:v>85</c:v>
                </c:pt>
                <c:pt idx="10">
                  <c:v>85</c:v>
                </c:pt>
                <c:pt idx="11">
                  <c:v>81</c:v>
                </c:pt>
                <c:pt idx="12">
                  <c:v>80</c:v>
                </c:pt>
                <c:pt idx="13">
                  <c:v>80</c:v>
                </c:pt>
                <c:pt idx="14">
                  <c:v>77.75</c:v>
                </c:pt>
                <c:pt idx="15">
                  <c:v>75.8</c:v>
                </c:pt>
                <c:pt idx="16">
                  <c:v>70.8</c:v>
                </c:pt>
                <c:pt idx="17">
                  <c:v>70</c:v>
                </c:pt>
                <c:pt idx="18">
                  <c:v>68</c:v>
                </c:pt>
                <c:pt idx="19">
                  <c:v>68</c:v>
                </c:pt>
                <c:pt idx="20">
                  <c:v>68</c:v>
                </c:pt>
                <c:pt idx="21">
                  <c:v>68</c:v>
                </c:pt>
                <c:pt idx="22">
                  <c:v>67.599999999999994</c:v>
                </c:pt>
                <c:pt idx="23">
                  <c:v>66</c:v>
                </c:pt>
                <c:pt idx="24">
                  <c:v>66</c:v>
                </c:pt>
                <c:pt idx="25">
                  <c:v>66</c:v>
                </c:pt>
                <c:pt idx="26">
                  <c:v>66</c:v>
                </c:pt>
                <c:pt idx="27">
                  <c:v>66</c:v>
                </c:pt>
                <c:pt idx="28">
                  <c:v>66</c:v>
                </c:pt>
                <c:pt idx="29">
                  <c:v>66</c:v>
                </c:pt>
                <c:pt idx="30">
                  <c:v>66</c:v>
                </c:pt>
                <c:pt idx="31">
                  <c:v>66</c:v>
                </c:pt>
                <c:pt idx="32">
                  <c:v>66</c:v>
                </c:pt>
                <c:pt idx="33">
                  <c:v>65.599999999999994</c:v>
                </c:pt>
                <c:pt idx="34">
                  <c:v>64</c:v>
                </c:pt>
                <c:pt idx="35">
                  <c:v>64</c:v>
                </c:pt>
                <c:pt idx="36">
                  <c:v>64</c:v>
                </c:pt>
                <c:pt idx="37">
                  <c:v>62.8</c:v>
                </c:pt>
                <c:pt idx="38">
                  <c:v>62</c:v>
                </c:pt>
                <c:pt idx="39">
                  <c:v>62</c:v>
                </c:pt>
                <c:pt idx="40">
                  <c:v>64</c:v>
                </c:pt>
                <c:pt idx="41">
                  <c:v>67</c:v>
                </c:pt>
                <c:pt idx="42">
                  <c:v>67</c:v>
                </c:pt>
                <c:pt idx="43">
                  <c:v>65.2</c:v>
                </c:pt>
                <c:pt idx="44">
                  <c:v>64</c:v>
                </c:pt>
                <c:pt idx="45">
                  <c:v>62</c:v>
                </c:pt>
                <c:pt idx="46">
                  <c:v>62</c:v>
                </c:pt>
                <c:pt idx="47">
                  <c:v>62</c:v>
                </c:pt>
                <c:pt idx="48">
                  <c:v>62</c:v>
                </c:pt>
                <c:pt idx="49">
                  <c:v>62</c:v>
                </c:pt>
                <c:pt idx="50">
                  <c:v>62</c:v>
                </c:pt>
                <c:pt idx="51">
                  <c:v>62</c:v>
                </c:pt>
                <c:pt idx="52">
                  <c:v>62</c:v>
                </c:pt>
              </c:numCache>
            </c:numRef>
          </c:val>
          <c:smooth val="0"/>
        </c:ser>
        <c:ser>
          <c:idx val="4"/>
          <c:order val="4"/>
          <c:tx>
            <c:strRef>
              <c:f>'Peanut Oil'!$I$1</c:f>
              <c:strCache>
                <c:ptCount val="1"/>
                <c:pt idx="0">
                  <c:v>4-Yr-Avg*</c:v>
                </c:pt>
              </c:strCache>
            </c:strRef>
          </c:tx>
          <c:marker>
            <c:symbol val="none"/>
          </c:marker>
          <c:cat>
            <c:strRef>
              <c:f>'Peanut Oil'!$B$2:$B$54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'Peanut Oil'!$I$2:$I$54</c:f>
              <c:numCache>
                <c:formatCode>General</c:formatCode>
                <c:ptCount val="53"/>
                <c:pt idx="0">
                  <c:v>86.25</c:v>
                </c:pt>
                <c:pt idx="1">
                  <c:v>81.099999999999994</c:v>
                </c:pt>
                <c:pt idx="2">
                  <c:v>82.05</c:v>
                </c:pt>
                <c:pt idx="3">
                  <c:v>82.41</c:v>
                </c:pt>
                <c:pt idx="4">
                  <c:v>81.900000000000006</c:v>
                </c:pt>
                <c:pt idx="5">
                  <c:v>82</c:v>
                </c:pt>
                <c:pt idx="6">
                  <c:v>82</c:v>
                </c:pt>
                <c:pt idx="7">
                  <c:v>82.29</c:v>
                </c:pt>
                <c:pt idx="8">
                  <c:v>81.739999999999995</c:v>
                </c:pt>
                <c:pt idx="9">
                  <c:v>83.3</c:v>
                </c:pt>
                <c:pt idx="10">
                  <c:v>83.75</c:v>
                </c:pt>
                <c:pt idx="11">
                  <c:v>81.95</c:v>
                </c:pt>
                <c:pt idx="12">
                  <c:v>83.7</c:v>
                </c:pt>
                <c:pt idx="13">
                  <c:v>85.95</c:v>
                </c:pt>
                <c:pt idx="14">
                  <c:v>84.79</c:v>
                </c:pt>
                <c:pt idx="15">
                  <c:v>83.95</c:v>
                </c:pt>
                <c:pt idx="16">
                  <c:v>83.11</c:v>
                </c:pt>
                <c:pt idx="17">
                  <c:v>84</c:v>
                </c:pt>
                <c:pt idx="18">
                  <c:v>83.5</c:v>
                </c:pt>
                <c:pt idx="19">
                  <c:v>83.5</c:v>
                </c:pt>
                <c:pt idx="20">
                  <c:v>83.25</c:v>
                </c:pt>
                <c:pt idx="21">
                  <c:v>82.94</c:v>
                </c:pt>
                <c:pt idx="22">
                  <c:v>83.44</c:v>
                </c:pt>
                <c:pt idx="23">
                  <c:v>83.2</c:v>
                </c:pt>
                <c:pt idx="24">
                  <c:v>83.3</c:v>
                </c:pt>
                <c:pt idx="25">
                  <c:v>84.55</c:v>
                </c:pt>
                <c:pt idx="26">
                  <c:v>84.89</c:v>
                </c:pt>
                <c:pt idx="27">
                  <c:v>86.56</c:v>
                </c:pt>
                <c:pt idx="28">
                  <c:v>87.25</c:v>
                </c:pt>
                <c:pt idx="29">
                  <c:v>88.7</c:v>
                </c:pt>
                <c:pt idx="30">
                  <c:v>89.5</c:v>
                </c:pt>
                <c:pt idx="31">
                  <c:v>89.5</c:v>
                </c:pt>
                <c:pt idx="32">
                  <c:v>89.2</c:v>
                </c:pt>
                <c:pt idx="33">
                  <c:v>88.9</c:v>
                </c:pt>
                <c:pt idx="34">
                  <c:v>89.5</c:v>
                </c:pt>
                <c:pt idx="35">
                  <c:v>88.32</c:v>
                </c:pt>
                <c:pt idx="36">
                  <c:v>90.82</c:v>
                </c:pt>
                <c:pt idx="37">
                  <c:v>89.4</c:v>
                </c:pt>
                <c:pt idx="38">
                  <c:v>89.25</c:v>
                </c:pt>
                <c:pt idx="39">
                  <c:v>89.4</c:v>
                </c:pt>
                <c:pt idx="40">
                  <c:v>88.2</c:v>
                </c:pt>
                <c:pt idx="41">
                  <c:v>88.05</c:v>
                </c:pt>
                <c:pt idx="42">
                  <c:v>87.43</c:v>
                </c:pt>
                <c:pt idx="43">
                  <c:v>86.73</c:v>
                </c:pt>
                <c:pt idx="44">
                  <c:v>86.5</c:v>
                </c:pt>
                <c:pt idx="45">
                  <c:v>86.55</c:v>
                </c:pt>
                <c:pt idx="46">
                  <c:v>86.75</c:v>
                </c:pt>
                <c:pt idx="47">
                  <c:v>86.75</c:v>
                </c:pt>
                <c:pt idx="48">
                  <c:v>87.25</c:v>
                </c:pt>
                <c:pt idx="49">
                  <c:v>85.75</c:v>
                </c:pt>
                <c:pt idx="50">
                  <c:v>85.75</c:v>
                </c:pt>
                <c:pt idx="51">
                  <c:v>86.88</c:v>
                </c:pt>
                <c:pt idx="52">
                  <c:v>85.47</c:v>
                </c:pt>
              </c:numCache>
            </c:numRef>
          </c:val>
          <c:smooth val="0"/>
        </c:ser>
        <c:dLbls>
          <c:showLegendKey val="0"/>
          <c:showVal val="0"/>
          <c:showCatName val="0"/>
          <c:showSerName val="0"/>
          <c:showPercent val="0"/>
          <c:showBubbleSize val="0"/>
        </c:dLbls>
        <c:marker val="1"/>
        <c:smooth val="0"/>
        <c:axId val="191519744"/>
        <c:axId val="191529728"/>
      </c:lineChart>
      <c:catAx>
        <c:axId val="191519744"/>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1529728"/>
        <c:crosses val="autoZero"/>
        <c:auto val="1"/>
        <c:lblAlgn val="ctr"/>
        <c:lblOffset val="100"/>
        <c:tickLblSkip val="1"/>
        <c:tickMarkSkip val="1"/>
        <c:noMultiLvlLbl val="0"/>
      </c:catAx>
      <c:valAx>
        <c:axId val="191529728"/>
        <c:scaling>
          <c:orientation val="minMax"/>
          <c:max val="130"/>
          <c:min val="40"/>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1519744"/>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54" l="0.70000000000000062" r="0.70000000000000062" t="0.75000000000001454" header="0.30000000000000032" footer="0.30000000000000032"/>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Crude Oil - Average Weekly Price - NYMEX</a:t>
            </a:r>
          </a:p>
        </c:rich>
      </c:tx>
      <c:layout/>
      <c:overlay val="0"/>
    </c:title>
    <c:autoTitleDeleted val="0"/>
    <c:plotArea>
      <c:layout/>
      <c:lineChart>
        <c:grouping val="standard"/>
        <c:varyColors val="0"/>
        <c:ser>
          <c:idx val="5"/>
          <c:order val="0"/>
          <c:tx>
            <c:v>2012</c:v>
          </c:tx>
          <c:marker>
            <c:symbol val="none"/>
          </c:marker>
          <c:val>
            <c:numRef>
              <c:f>Crude!$D$2:$D$54</c:f>
              <c:numCache>
                <c:formatCode>General</c:formatCode>
                <c:ptCount val="53"/>
                <c:pt idx="0" formatCode="#,##0.00">
                  <c:v>98.265000000000001</c:v>
                </c:pt>
                <c:pt idx="1">
                  <c:v>102.38800000000001</c:v>
                </c:pt>
                <c:pt idx="2">
                  <c:v>100.444</c:v>
                </c:pt>
                <c:pt idx="3">
                  <c:v>100.038</c:v>
                </c:pt>
                <c:pt idx="4">
                  <c:v>99.378</c:v>
                </c:pt>
                <c:pt idx="5">
                  <c:v>97.813999999999993</c:v>
                </c:pt>
                <c:pt idx="6">
                  <c:v>98.507999999999996</c:v>
                </c:pt>
                <c:pt idx="7">
                  <c:v>102.023</c:v>
                </c:pt>
                <c:pt idx="8">
                  <c:v>107.43</c:v>
                </c:pt>
                <c:pt idx="9">
                  <c:v>107.544</c:v>
                </c:pt>
                <c:pt idx="10">
                  <c:v>106.312</c:v>
                </c:pt>
                <c:pt idx="11">
                  <c:v>106.13</c:v>
                </c:pt>
                <c:pt idx="12">
                  <c:v>106.63800000000001</c:v>
                </c:pt>
                <c:pt idx="13">
                  <c:v>105.11499999999999</c:v>
                </c:pt>
                <c:pt idx="14">
                  <c:v>103.97199999999999</c:v>
                </c:pt>
                <c:pt idx="15">
                  <c:v>102.53</c:v>
                </c:pt>
                <c:pt idx="16">
                  <c:v>103.024</c:v>
                </c:pt>
                <c:pt idx="17">
                  <c:v>104.042</c:v>
                </c:pt>
                <c:pt idx="18">
                  <c:v>103.456</c:v>
                </c:pt>
                <c:pt idx="19">
                  <c:v>96.994</c:v>
                </c:pt>
                <c:pt idx="20">
                  <c:v>93.122</c:v>
                </c:pt>
                <c:pt idx="21">
                  <c:v>91.13</c:v>
                </c:pt>
                <c:pt idx="22">
                  <c:v>87.084999999999994</c:v>
                </c:pt>
                <c:pt idx="23">
                  <c:v>84.441999999999993</c:v>
                </c:pt>
                <c:pt idx="24">
                  <c:v>83.316000000000003</c:v>
                </c:pt>
                <c:pt idx="25">
                  <c:v>81.311999999999998</c:v>
                </c:pt>
                <c:pt idx="26">
                  <c:v>80.286000000000001</c:v>
                </c:pt>
                <c:pt idx="27">
                  <c:v>85.77</c:v>
                </c:pt>
                <c:pt idx="28">
                  <c:v>85.778000000000006</c:v>
                </c:pt>
                <c:pt idx="29">
                  <c:v>90.323999999999998</c:v>
                </c:pt>
                <c:pt idx="30">
                  <c:v>89.025999999999996</c:v>
                </c:pt>
                <c:pt idx="31">
                  <c:v>89.055999999999997</c:v>
                </c:pt>
                <c:pt idx="32">
                  <c:v>93.09</c:v>
                </c:pt>
                <c:pt idx="33">
                  <c:v>94.42</c:v>
                </c:pt>
                <c:pt idx="34">
                  <c:v>96.465999999999994</c:v>
                </c:pt>
                <c:pt idx="35">
                  <c:v>95.676000000000002</c:v>
                </c:pt>
                <c:pt idx="36">
                  <c:v>95.653000000000006</c:v>
                </c:pt>
                <c:pt idx="37">
                  <c:v>97.605999999999995</c:v>
                </c:pt>
                <c:pt idx="38">
                  <c:v>93.73</c:v>
                </c:pt>
                <c:pt idx="39">
                  <c:v>91.463999999999999</c:v>
                </c:pt>
                <c:pt idx="40">
                  <c:v>90.82</c:v>
                </c:pt>
                <c:pt idx="41">
                  <c:v>91.38</c:v>
                </c:pt>
              </c:numCache>
            </c:numRef>
          </c:val>
          <c:smooth val="0"/>
        </c:ser>
        <c:ser>
          <c:idx val="0"/>
          <c:order val="1"/>
          <c:tx>
            <c:strRef>
              <c:f>Crude!$E$1</c:f>
              <c:strCache>
                <c:ptCount val="1"/>
                <c:pt idx="0">
                  <c:v>2011</c:v>
                </c:pt>
              </c:strCache>
            </c:strRef>
          </c:tx>
          <c:spPr>
            <a:ln>
              <a:solidFill>
                <a:schemeClr val="tx1"/>
              </a:solidFill>
            </a:ln>
          </c:spPr>
          <c:marker>
            <c:symbol val="none"/>
          </c:marker>
          <c:cat>
            <c:strRef>
              <c:f>Crude!$B$2:$B$54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Crude!$E$2:$E$54</c:f>
              <c:numCache>
                <c:formatCode>General</c:formatCode>
                <c:ptCount val="53"/>
                <c:pt idx="0" formatCode="#,##0.00">
                  <c:v>90.863</c:v>
                </c:pt>
                <c:pt idx="1">
                  <c:v>89.528000000000006</c:v>
                </c:pt>
                <c:pt idx="2">
                  <c:v>91.031999999999996</c:v>
                </c:pt>
                <c:pt idx="3">
                  <c:v>90.052999999999997</c:v>
                </c:pt>
                <c:pt idx="4">
                  <c:v>87.274000000000001</c:v>
                </c:pt>
                <c:pt idx="5">
                  <c:v>90.677999999999997</c:v>
                </c:pt>
                <c:pt idx="6">
                  <c:v>86.688000000000002</c:v>
                </c:pt>
                <c:pt idx="7">
                  <c:v>85.335999999999999</c:v>
                </c:pt>
                <c:pt idx="8">
                  <c:v>96.707999999999998</c:v>
                </c:pt>
                <c:pt idx="9">
                  <c:v>101.032</c:v>
                </c:pt>
                <c:pt idx="10">
                  <c:v>103.776</c:v>
                </c:pt>
                <c:pt idx="11">
                  <c:v>99.894000000000005</c:v>
                </c:pt>
                <c:pt idx="12">
                  <c:v>104.616</c:v>
                </c:pt>
                <c:pt idx="13">
                  <c:v>105.54</c:v>
                </c:pt>
                <c:pt idx="14">
                  <c:v>109.746</c:v>
                </c:pt>
                <c:pt idx="15">
                  <c:v>108.21</c:v>
                </c:pt>
                <c:pt idx="16">
                  <c:v>109.753</c:v>
                </c:pt>
                <c:pt idx="17">
                  <c:v>112.69799999999999</c:v>
                </c:pt>
                <c:pt idx="18">
                  <c:v>106.158</c:v>
                </c:pt>
                <c:pt idx="19">
                  <c:v>100.652</c:v>
                </c:pt>
                <c:pt idx="20">
                  <c:v>98.462000000000003</c:v>
                </c:pt>
                <c:pt idx="21">
                  <c:v>99.885999999999996</c:v>
                </c:pt>
                <c:pt idx="22">
                  <c:v>100.90300000000001</c:v>
                </c:pt>
                <c:pt idx="23">
                  <c:v>100.012</c:v>
                </c:pt>
                <c:pt idx="24">
                  <c:v>95.888000000000005</c:v>
                </c:pt>
                <c:pt idx="25">
                  <c:v>92.85</c:v>
                </c:pt>
                <c:pt idx="26">
                  <c:v>93.725999999999999</c:v>
                </c:pt>
                <c:pt idx="27">
                  <c:v>97.102999999999994</c:v>
                </c:pt>
                <c:pt idx="28">
                  <c:v>96.712000000000003</c:v>
                </c:pt>
                <c:pt idx="29">
                  <c:v>98.114000000000004</c:v>
                </c:pt>
                <c:pt idx="30">
                  <c:v>97.866</c:v>
                </c:pt>
                <c:pt idx="31">
                  <c:v>90.823999999999998</c:v>
                </c:pt>
                <c:pt idx="32">
                  <c:v>82.92</c:v>
                </c:pt>
                <c:pt idx="33">
                  <c:v>85.35</c:v>
                </c:pt>
                <c:pt idx="34">
                  <c:v>85.078000000000003</c:v>
                </c:pt>
                <c:pt idx="35">
                  <c:v>88.272000000000006</c:v>
                </c:pt>
                <c:pt idx="36">
                  <c:v>87.912999999999997</c:v>
                </c:pt>
                <c:pt idx="37">
                  <c:v>88.933999999999997</c:v>
                </c:pt>
                <c:pt idx="38">
                  <c:v>83.774000000000001</c:v>
                </c:pt>
                <c:pt idx="39">
                  <c:v>81.447999999999993</c:v>
                </c:pt>
                <c:pt idx="40">
                  <c:v>79.706000000000003</c:v>
                </c:pt>
                <c:pt idx="41">
                  <c:v>85.563999999999993</c:v>
                </c:pt>
                <c:pt idx="42">
                  <c:v>86.706000000000003</c:v>
                </c:pt>
                <c:pt idx="43">
                  <c:v>92.384</c:v>
                </c:pt>
                <c:pt idx="44">
                  <c:v>93.244</c:v>
                </c:pt>
                <c:pt idx="45">
                  <c:v>96.965999999999994</c:v>
                </c:pt>
                <c:pt idx="46">
                  <c:v>99.266000000000005</c:v>
                </c:pt>
                <c:pt idx="47">
                  <c:v>96.968000000000004</c:v>
                </c:pt>
                <c:pt idx="48">
                  <c:v>99.903999999999996</c:v>
                </c:pt>
                <c:pt idx="49">
                  <c:v>100.102</c:v>
                </c:pt>
                <c:pt idx="50">
                  <c:v>96.052000000000007</c:v>
                </c:pt>
                <c:pt idx="51">
                  <c:v>97.796000000000006</c:v>
                </c:pt>
                <c:pt idx="52">
                  <c:v>98.265000000000001</c:v>
                </c:pt>
              </c:numCache>
            </c:numRef>
          </c:val>
          <c:smooth val="0"/>
        </c:ser>
        <c:ser>
          <c:idx val="1"/>
          <c:order val="2"/>
          <c:tx>
            <c:strRef>
              <c:f>Crude!$F$1</c:f>
              <c:strCache>
                <c:ptCount val="1"/>
                <c:pt idx="0">
                  <c:v>2010</c:v>
                </c:pt>
              </c:strCache>
            </c:strRef>
          </c:tx>
          <c:marker>
            <c:symbol val="none"/>
          </c:marker>
          <c:cat>
            <c:strRef>
              <c:f>Crude!$B$2:$B$54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Crude!$F$2:$F$54</c:f>
              <c:numCache>
                <c:formatCode>General</c:formatCode>
                <c:ptCount val="53"/>
                <c:pt idx="1">
                  <c:v>81.944000000000003</c:v>
                </c:pt>
                <c:pt idx="2">
                  <c:v>80.069999999999993</c:v>
                </c:pt>
                <c:pt idx="3">
                  <c:v>76.814999999999998</c:v>
                </c:pt>
                <c:pt idx="4">
                  <c:v>74.034000000000006</c:v>
                </c:pt>
                <c:pt idx="5">
                  <c:v>74.593999999999994</c:v>
                </c:pt>
                <c:pt idx="6">
                  <c:v>73.897999999999996</c:v>
                </c:pt>
                <c:pt idx="7">
                  <c:v>78.302999999999997</c:v>
                </c:pt>
                <c:pt idx="8">
                  <c:v>79.37</c:v>
                </c:pt>
                <c:pt idx="9">
                  <c:v>80.191999999999993</c:v>
                </c:pt>
                <c:pt idx="10">
                  <c:v>81.760000000000005</c:v>
                </c:pt>
                <c:pt idx="11">
                  <c:v>81.462000000000003</c:v>
                </c:pt>
                <c:pt idx="12">
                  <c:v>80.86</c:v>
                </c:pt>
                <c:pt idx="13">
                  <c:v>83.293000000000006</c:v>
                </c:pt>
                <c:pt idx="14">
                  <c:v>85.93</c:v>
                </c:pt>
                <c:pt idx="15">
                  <c:v>84.596000000000004</c:v>
                </c:pt>
                <c:pt idx="16">
                  <c:v>83.48</c:v>
                </c:pt>
                <c:pt idx="17">
                  <c:v>84.236000000000004</c:v>
                </c:pt>
                <c:pt idx="18">
                  <c:v>80.224000000000004</c:v>
                </c:pt>
                <c:pt idx="19">
                  <c:v>74.965999999999994</c:v>
                </c:pt>
                <c:pt idx="20">
                  <c:v>69.481999999999999</c:v>
                </c:pt>
                <c:pt idx="21">
                  <c:v>71.798000000000002</c:v>
                </c:pt>
                <c:pt idx="22">
                  <c:v>72.89</c:v>
                </c:pt>
                <c:pt idx="23">
                  <c:v>73.414000000000001</c:v>
                </c:pt>
                <c:pt idx="24">
                  <c:v>76.739999999999995</c:v>
                </c:pt>
                <c:pt idx="25">
                  <c:v>77.349999999999994</c:v>
                </c:pt>
                <c:pt idx="26">
                  <c:v>74.981999999999999</c:v>
                </c:pt>
                <c:pt idx="27">
                  <c:v>74.394999999999996</c:v>
                </c:pt>
                <c:pt idx="28">
                  <c:v>76.353999999999999</c:v>
                </c:pt>
                <c:pt idx="29">
                  <c:v>77.763999999999996</c:v>
                </c:pt>
                <c:pt idx="30">
                  <c:v>78.156000000000006</c:v>
                </c:pt>
                <c:pt idx="31">
                  <c:v>81.813999999999993</c:v>
                </c:pt>
                <c:pt idx="32">
                  <c:v>78.176000000000002</c:v>
                </c:pt>
                <c:pt idx="33">
                  <c:v>74.864000000000004</c:v>
                </c:pt>
                <c:pt idx="34">
                  <c:v>73.156000000000006</c:v>
                </c:pt>
                <c:pt idx="35">
                  <c:v>74.03</c:v>
                </c:pt>
                <c:pt idx="36">
                  <c:v>74.864999999999995</c:v>
                </c:pt>
                <c:pt idx="37">
                  <c:v>75.647999999999996</c:v>
                </c:pt>
                <c:pt idx="38">
                  <c:v>74.951999999999998</c:v>
                </c:pt>
                <c:pt idx="39">
                  <c:v>78.099999999999994</c:v>
                </c:pt>
                <c:pt idx="40">
                  <c:v>82.37</c:v>
                </c:pt>
                <c:pt idx="41">
                  <c:v>82.165999999999997</c:v>
                </c:pt>
                <c:pt idx="42">
                  <c:v>81.317999999999998</c:v>
                </c:pt>
                <c:pt idx="43">
                  <c:v>82.123999999999995</c:v>
                </c:pt>
                <c:pt idx="44">
                  <c:v>84.975999999999999</c:v>
                </c:pt>
                <c:pt idx="45">
                  <c:v>86.855999999999995</c:v>
                </c:pt>
                <c:pt idx="46">
                  <c:v>82.2</c:v>
                </c:pt>
                <c:pt idx="47">
                  <c:v>82.528000000000006</c:v>
                </c:pt>
                <c:pt idx="48">
                  <c:v>86.756</c:v>
                </c:pt>
                <c:pt idx="49">
                  <c:v>88.501999999999995</c:v>
                </c:pt>
                <c:pt idx="50">
                  <c:v>88.245999999999995</c:v>
                </c:pt>
                <c:pt idx="51">
                  <c:v>90.155000000000001</c:v>
                </c:pt>
                <c:pt idx="52">
                  <c:v>90.863</c:v>
                </c:pt>
              </c:numCache>
            </c:numRef>
          </c:val>
          <c:smooth val="0"/>
        </c:ser>
        <c:ser>
          <c:idx val="4"/>
          <c:order val="3"/>
          <c:tx>
            <c:strRef>
              <c:f>Crude!$I$1</c:f>
              <c:strCache>
                <c:ptCount val="1"/>
                <c:pt idx="0">
                  <c:v>4-Yr-Avg*</c:v>
                </c:pt>
              </c:strCache>
            </c:strRef>
          </c:tx>
          <c:marker>
            <c:symbol val="none"/>
          </c:marker>
          <c:cat>
            <c:strRef>
              <c:f>Crude!$B$2:$B$54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Crude!$I$2:$I$54</c:f>
              <c:numCache>
                <c:formatCode>General</c:formatCode>
                <c:ptCount val="53"/>
                <c:pt idx="0">
                  <c:v>85.763000000000005</c:v>
                </c:pt>
                <c:pt idx="1">
                  <c:v>77.67</c:v>
                </c:pt>
                <c:pt idx="2">
                  <c:v>74.885999999999996</c:v>
                </c:pt>
                <c:pt idx="3">
                  <c:v>74.804000000000002</c:v>
                </c:pt>
                <c:pt idx="4">
                  <c:v>73.739999999999995</c:v>
                </c:pt>
                <c:pt idx="5">
                  <c:v>73.716999999999999</c:v>
                </c:pt>
                <c:pt idx="6">
                  <c:v>72.903999999999996</c:v>
                </c:pt>
                <c:pt idx="7">
                  <c:v>75.656000000000006</c:v>
                </c:pt>
                <c:pt idx="8">
                  <c:v>78.881</c:v>
                </c:pt>
                <c:pt idx="9">
                  <c:v>81.977000000000004</c:v>
                </c:pt>
                <c:pt idx="10">
                  <c:v>85.159000000000006</c:v>
                </c:pt>
                <c:pt idx="11">
                  <c:v>82.921999999999997</c:v>
                </c:pt>
                <c:pt idx="12">
                  <c:v>85.792000000000002</c:v>
                </c:pt>
                <c:pt idx="13">
                  <c:v>85.786000000000001</c:v>
                </c:pt>
                <c:pt idx="14">
                  <c:v>90.995000000000005</c:v>
                </c:pt>
                <c:pt idx="15">
                  <c:v>89.254000000000005</c:v>
                </c:pt>
                <c:pt idx="16">
                  <c:v>88.870999999999995</c:v>
                </c:pt>
                <c:pt idx="17">
                  <c:v>90.834999999999994</c:v>
                </c:pt>
                <c:pt idx="18">
                  <c:v>91.344999999999999</c:v>
                </c:pt>
                <c:pt idx="19">
                  <c:v>89.653999999999996</c:v>
                </c:pt>
                <c:pt idx="20">
                  <c:v>89.751000000000005</c:v>
                </c:pt>
                <c:pt idx="21">
                  <c:v>90.531000000000006</c:v>
                </c:pt>
                <c:pt idx="22">
                  <c:v>93.132000000000005</c:v>
                </c:pt>
                <c:pt idx="23">
                  <c:v>94.745999999999995</c:v>
                </c:pt>
                <c:pt idx="24">
                  <c:v>94.402000000000001</c:v>
                </c:pt>
                <c:pt idx="25">
                  <c:v>94.168999999999997</c:v>
                </c:pt>
                <c:pt idx="26">
                  <c:v>93.933000000000007</c:v>
                </c:pt>
                <c:pt idx="27">
                  <c:v>94.088999999999999</c:v>
                </c:pt>
                <c:pt idx="28">
                  <c:v>92.418000000000006</c:v>
                </c:pt>
                <c:pt idx="29">
                  <c:v>92.043999999999997</c:v>
                </c:pt>
                <c:pt idx="30">
                  <c:v>91.917000000000002</c:v>
                </c:pt>
                <c:pt idx="31">
                  <c:v>90.771000000000001</c:v>
                </c:pt>
                <c:pt idx="32">
                  <c:v>86.298000000000002</c:v>
                </c:pt>
                <c:pt idx="33">
                  <c:v>86.700999999999993</c:v>
                </c:pt>
                <c:pt idx="34">
                  <c:v>86.742000000000004</c:v>
                </c:pt>
                <c:pt idx="35">
                  <c:v>83.512</c:v>
                </c:pt>
                <c:pt idx="36">
                  <c:v>85.233999999999995</c:v>
                </c:pt>
                <c:pt idx="37">
                  <c:v>83.308999999999997</c:v>
                </c:pt>
                <c:pt idx="38">
                  <c:v>84.197000000000003</c:v>
                </c:pt>
                <c:pt idx="39">
                  <c:v>81.290999999999997</c:v>
                </c:pt>
                <c:pt idx="40">
                  <c:v>79.790999999999997</c:v>
                </c:pt>
                <c:pt idx="41">
                  <c:v>79.671000000000006</c:v>
                </c:pt>
                <c:pt idx="42">
                  <c:v>79.287999999999997</c:v>
                </c:pt>
                <c:pt idx="43">
                  <c:v>79.616</c:v>
                </c:pt>
                <c:pt idx="44">
                  <c:v>80.391999999999996</c:v>
                </c:pt>
                <c:pt idx="45">
                  <c:v>80.13</c:v>
                </c:pt>
                <c:pt idx="46">
                  <c:v>78.081999999999994</c:v>
                </c:pt>
                <c:pt idx="47">
                  <c:v>77.481999999999999</c:v>
                </c:pt>
                <c:pt idx="48">
                  <c:v>77.239999999999995</c:v>
                </c:pt>
                <c:pt idx="49">
                  <c:v>76.210999999999999</c:v>
                </c:pt>
                <c:pt idx="50">
                  <c:v>73.930999999999997</c:v>
                </c:pt>
                <c:pt idx="51">
                  <c:v>79.088999999999999</c:v>
                </c:pt>
                <c:pt idx="52">
                  <c:v>79.763000000000005</c:v>
                </c:pt>
              </c:numCache>
            </c:numRef>
          </c:val>
          <c:smooth val="0"/>
        </c:ser>
        <c:dLbls>
          <c:showLegendKey val="0"/>
          <c:showVal val="0"/>
          <c:showCatName val="0"/>
          <c:showSerName val="0"/>
          <c:showPercent val="0"/>
          <c:showBubbleSize val="0"/>
        </c:dLbls>
        <c:marker val="1"/>
        <c:smooth val="0"/>
        <c:axId val="189251968"/>
        <c:axId val="189253504"/>
      </c:lineChart>
      <c:catAx>
        <c:axId val="189251968"/>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89253504"/>
        <c:crosses val="autoZero"/>
        <c:auto val="1"/>
        <c:lblAlgn val="ctr"/>
        <c:lblOffset val="100"/>
        <c:tickLblSkip val="1"/>
        <c:tickMarkSkip val="1"/>
        <c:noMultiLvlLbl val="0"/>
      </c:catAx>
      <c:valAx>
        <c:axId val="189253504"/>
        <c:scaling>
          <c:orientation val="minMax"/>
          <c:max val="160"/>
          <c:min val="35"/>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89251968"/>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Crude Oil - Average Weekly Price - NYMEX</a:t>
            </a:r>
          </a:p>
        </c:rich>
      </c:tx>
      <c:layout/>
      <c:overlay val="0"/>
    </c:title>
    <c:autoTitleDeleted val="0"/>
    <c:plotArea>
      <c:layout/>
      <c:lineChart>
        <c:grouping val="standard"/>
        <c:varyColors val="0"/>
        <c:ser>
          <c:idx val="0"/>
          <c:order val="0"/>
          <c:tx>
            <c:strRef>
              <c:f>Sheet1!$C$1</c:f>
              <c:strCache>
                <c:ptCount val="1"/>
              </c:strCache>
            </c:strRef>
          </c:tx>
          <c:marker>
            <c:symbol val="none"/>
          </c:marker>
          <c:cat>
            <c:strRef>
              <c:f>Sheet1!$B$16:$B$193</c:f>
              <c:strCache>
                <c:ptCount val="136"/>
                <c:pt idx="0">
                  <c:v>J</c:v>
                </c:pt>
                <c:pt idx="4">
                  <c:v>F</c:v>
                </c:pt>
                <c:pt idx="8">
                  <c:v>M</c:v>
                </c:pt>
                <c:pt idx="13">
                  <c:v>A</c:v>
                </c:pt>
                <c:pt idx="17">
                  <c:v>M</c:v>
                </c:pt>
                <c:pt idx="21">
                  <c:v>J</c:v>
                </c:pt>
                <c:pt idx="26">
                  <c:v>J</c:v>
                </c:pt>
                <c:pt idx="30">
                  <c:v>A</c:v>
                </c:pt>
                <c:pt idx="35">
                  <c:v>S</c:v>
                </c:pt>
                <c:pt idx="39">
                  <c:v>O</c:v>
                </c:pt>
                <c:pt idx="43">
                  <c:v>N</c:v>
                </c:pt>
                <c:pt idx="48">
                  <c:v>D</c:v>
                </c:pt>
                <c:pt idx="52">
                  <c:v>J</c:v>
                </c:pt>
                <c:pt idx="56">
                  <c:v>F</c:v>
                </c:pt>
                <c:pt idx="60">
                  <c:v>M</c:v>
                </c:pt>
                <c:pt idx="65">
                  <c:v>A</c:v>
                </c:pt>
                <c:pt idx="69">
                  <c:v>M</c:v>
                </c:pt>
                <c:pt idx="74">
                  <c:v>J</c:v>
                </c:pt>
                <c:pt idx="78">
                  <c:v>J</c:v>
                </c:pt>
                <c:pt idx="82">
                  <c:v>A</c:v>
                </c:pt>
                <c:pt idx="87">
                  <c:v>S</c:v>
                </c:pt>
                <c:pt idx="91">
                  <c:v>O</c:v>
                </c:pt>
                <c:pt idx="95">
                  <c:v>N</c:v>
                </c:pt>
                <c:pt idx="99">
                  <c:v>D</c:v>
                </c:pt>
                <c:pt idx="104">
                  <c:v>J</c:v>
                </c:pt>
                <c:pt idx="109">
                  <c:v>F</c:v>
                </c:pt>
                <c:pt idx="113">
                  <c:v>M</c:v>
                </c:pt>
                <c:pt idx="117">
                  <c:v>A</c:v>
                </c:pt>
                <c:pt idx="122">
                  <c:v>M</c:v>
                </c:pt>
                <c:pt idx="126">
                  <c:v>J</c:v>
                </c:pt>
                <c:pt idx="130">
                  <c:v>J</c:v>
                </c:pt>
                <c:pt idx="135">
                  <c:v>A</c:v>
                </c:pt>
              </c:strCache>
            </c:strRef>
          </c:cat>
          <c:val>
            <c:numRef>
              <c:f>(Sheet1!$C$2:$C$110,Sheet1!$C$111:$C$114,Sheet1!$C$115:$C$118)</c:f>
            </c:numRef>
          </c:val>
          <c:smooth val="0"/>
        </c:ser>
        <c:ser>
          <c:idx val="1"/>
          <c:order val="1"/>
          <c:tx>
            <c:strRef>
              <c:f>Sheet1!$D$1</c:f>
              <c:strCache>
                <c:ptCount val="1"/>
                <c:pt idx="0">
                  <c:v>Crude</c:v>
                </c:pt>
              </c:strCache>
            </c:strRef>
          </c:tx>
          <c:marker>
            <c:symbol val="none"/>
          </c:marker>
          <c:cat>
            <c:strRef>
              <c:f>Sheet1!$B$16:$B$193</c:f>
              <c:strCache>
                <c:ptCount val="136"/>
                <c:pt idx="0">
                  <c:v>J</c:v>
                </c:pt>
                <c:pt idx="4">
                  <c:v>F</c:v>
                </c:pt>
                <c:pt idx="8">
                  <c:v>M</c:v>
                </c:pt>
                <c:pt idx="13">
                  <c:v>A</c:v>
                </c:pt>
                <c:pt idx="17">
                  <c:v>M</c:v>
                </c:pt>
                <c:pt idx="21">
                  <c:v>J</c:v>
                </c:pt>
                <c:pt idx="26">
                  <c:v>J</c:v>
                </c:pt>
                <c:pt idx="30">
                  <c:v>A</c:v>
                </c:pt>
                <c:pt idx="35">
                  <c:v>S</c:v>
                </c:pt>
                <c:pt idx="39">
                  <c:v>O</c:v>
                </c:pt>
                <c:pt idx="43">
                  <c:v>N</c:v>
                </c:pt>
                <c:pt idx="48">
                  <c:v>D</c:v>
                </c:pt>
                <c:pt idx="52">
                  <c:v>J</c:v>
                </c:pt>
                <c:pt idx="56">
                  <c:v>F</c:v>
                </c:pt>
                <c:pt idx="60">
                  <c:v>M</c:v>
                </c:pt>
                <c:pt idx="65">
                  <c:v>A</c:v>
                </c:pt>
                <c:pt idx="69">
                  <c:v>M</c:v>
                </c:pt>
                <c:pt idx="74">
                  <c:v>J</c:v>
                </c:pt>
                <c:pt idx="78">
                  <c:v>J</c:v>
                </c:pt>
                <c:pt idx="82">
                  <c:v>A</c:v>
                </c:pt>
                <c:pt idx="87">
                  <c:v>S</c:v>
                </c:pt>
                <c:pt idx="91">
                  <c:v>O</c:v>
                </c:pt>
                <c:pt idx="95">
                  <c:v>N</c:v>
                </c:pt>
                <c:pt idx="99">
                  <c:v>D</c:v>
                </c:pt>
                <c:pt idx="104">
                  <c:v>J</c:v>
                </c:pt>
                <c:pt idx="109">
                  <c:v>F</c:v>
                </c:pt>
                <c:pt idx="113">
                  <c:v>M</c:v>
                </c:pt>
                <c:pt idx="117">
                  <c:v>A</c:v>
                </c:pt>
                <c:pt idx="122">
                  <c:v>M</c:v>
                </c:pt>
                <c:pt idx="126">
                  <c:v>J</c:v>
                </c:pt>
                <c:pt idx="130">
                  <c:v>J</c:v>
                </c:pt>
                <c:pt idx="135">
                  <c:v>A</c:v>
                </c:pt>
              </c:strCache>
            </c:strRef>
          </c:cat>
          <c:val>
            <c:numRef>
              <c:f>Sheet1!$D$55:$D$193</c:f>
              <c:numCache>
                <c:formatCode>_("$"* #,##0.00_);_("$"* \(#,##0.00\);_("$"* "-"??_);_(@_)</c:formatCode>
                <c:ptCount val="139"/>
                <c:pt idx="0">
                  <c:v>0</c:v>
                </c:pt>
                <c:pt idx="1">
                  <c:v>81.944000000000003</c:v>
                </c:pt>
                <c:pt idx="2">
                  <c:v>80.069999999999993</c:v>
                </c:pt>
                <c:pt idx="3">
                  <c:v>76.814999999999998</c:v>
                </c:pt>
                <c:pt idx="4">
                  <c:v>74.034000000000006</c:v>
                </c:pt>
                <c:pt idx="5">
                  <c:v>74.593999999999994</c:v>
                </c:pt>
                <c:pt idx="6">
                  <c:v>73.897999999999996</c:v>
                </c:pt>
                <c:pt idx="7">
                  <c:v>78.302999999999997</c:v>
                </c:pt>
                <c:pt idx="8">
                  <c:v>79.37</c:v>
                </c:pt>
                <c:pt idx="9">
                  <c:v>80.191999999999993</c:v>
                </c:pt>
                <c:pt idx="10">
                  <c:v>81.760000000000005</c:v>
                </c:pt>
                <c:pt idx="11">
                  <c:v>81.462000000000003</c:v>
                </c:pt>
                <c:pt idx="12">
                  <c:v>80.86</c:v>
                </c:pt>
                <c:pt idx="13">
                  <c:v>83.293000000000006</c:v>
                </c:pt>
                <c:pt idx="14">
                  <c:v>85.93</c:v>
                </c:pt>
                <c:pt idx="15">
                  <c:v>84.596000000000004</c:v>
                </c:pt>
                <c:pt idx="16">
                  <c:v>83.48</c:v>
                </c:pt>
                <c:pt idx="17">
                  <c:v>84.236000000000004</c:v>
                </c:pt>
                <c:pt idx="18">
                  <c:v>80.224000000000004</c:v>
                </c:pt>
                <c:pt idx="19">
                  <c:v>74.965999999999994</c:v>
                </c:pt>
                <c:pt idx="20">
                  <c:v>69.481999999999999</c:v>
                </c:pt>
                <c:pt idx="21">
                  <c:v>71.798000000000002</c:v>
                </c:pt>
                <c:pt idx="22">
                  <c:v>72.89</c:v>
                </c:pt>
                <c:pt idx="23">
                  <c:v>73.414000000000001</c:v>
                </c:pt>
                <c:pt idx="24">
                  <c:v>76.739999999999995</c:v>
                </c:pt>
                <c:pt idx="25">
                  <c:v>77.349999999999994</c:v>
                </c:pt>
                <c:pt idx="26">
                  <c:v>74.981999999999999</c:v>
                </c:pt>
                <c:pt idx="27">
                  <c:v>74.394999999999996</c:v>
                </c:pt>
                <c:pt idx="28">
                  <c:v>76.353999999999999</c:v>
                </c:pt>
                <c:pt idx="29">
                  <c:v>77.763999999999996</c:v>
                </c:pt>
                <c:pt idx="30">
                  <c:v>78.156000000000006</c:v>
                </c:pt>
                <c:pt idx="31">
                  <c:v>81.813999999999993</c:v>
                </c:pt>
                <c:pt idx="32">
                  <c:v>78.176000000000002</c:v>
                </c:pt>
                <c:pt idx="33">
                  <c:v>74.864000000000004</c:v>
                </c:pt>
                <c:pt idx="34">
                  <c:v>73.156000000000006</c:v>
                </c:pt>
                <c:pt idx="35">
                  <c:v>74.03</c:v>
                </c:pt>
                <c:pt idx="36">
                  <c:v>74.864999999999995</c:v>
                </c:pt>
                <c:pt idx="37">
                  <c:v>75.647999999999996</c:v>
                </c:pt>
                <c:pt idx="38">
                  <c:v>74.951999999999998</c:v>
                </c:pt>
                <c:pt idx="39">
                  <c:v>78.099999999999994</c:v>
                </c:pt>
                <c:pt idx="40">
                  <c:v>82.37</c:v>
                </c:pt>
                <c:pt idx="41">
                  <c:v>82.165999999999997</c:v>
                </c:pt>
                <c:pt idx="42">
                  <c:v>81.317999999999998</c:v>
                </c:pt>
                <c:pt idx="43">
                  <c:v>82.123999999999995</c:v>
                </c:pt>
                <c:pt idx="44">
                  <c:v>84.975999999999999</c:v>
                </c:pt>
                <c:pt idx="45">
                  <c:v>86.855999999999995</c:v>
                </c:pt>
                <c:pt idx="46">
                  <c:v>82.2</c:v>
                </c:pt>
                <c:pt idx="47">
                  <c:v>82.528000000000006</c:v>
                </c:pt>
                <c:pt idx="48">
                  <c:v>86.756</c:v>
                </c:pt>
                <c:pt idx="49">
                  <c:v>88.501999999999995</c:v>
                </c:pt>
                <c:pt idx="50">
                  <c:v>88.245999999999995</c:v>
                </c:pt>
                <c:pt idx="51">
                  <c:v>90.155000000000001</c:v>
                </c:pt>
                <c:pt idx="52">
                  <c:v>89.528000000000006</c:v>
                </c:pt>
                <c:pt idx="53">
                  <c:v>91.031999999999996</c:v>
                </c:pt>
                <c:pt idx="54">
                  <c:v>90.052999999999997</c:v>
                </c:pt>
                <c:pt idx="55">
                  <c:v>87.274000000000001</c:v>
                </c:pt>
                <c:pt idx="56">
                  <c:v>90.677999999999997</c:v>
                </c:pt>
                <c:pt idx="57">
                  <c:v>86.688000000000002</c:v>
                </c:pt>
                <c:pt idx="58">
                  <c:v>85.335999999999999</c:v>
                </c:pt>
                <c:pt idx="59">
                  <c:v>96.707999999999998</c:v>
                </c:pt>
                <c:pt idx="60">
                  <c:v>101.032</c:v>
                </c:pt>
                <c:pt idx="61">
                  <c:v>103.776</c:v>
                </c:pt>
                <c:pt idx="62">
                  <c:v>99.894000000000005</c:v>
                </c:pt>
                <c:pt idx="63">
                  <c:v>104.616</c:v>
                </c:pt>
                <c:pt idx="64">
                  <c:v>105.54</c:v>
                </c:pt>
                <c:pt idx="65">
                  <c:v>109.746</c:v>
                </c:pt>
                <c:pt idx="66">
                  <c:v>108.21</c:v>
                </c:pt>
                <c:pt idx="67">
                  <c:v>109.753</c:v>
                </c:pt>
                <c:pt idx="68">
                  <c:v>112.69799999999999</c:v>
                </c:pt>
                <c:pt idx="69">
                  <c:v>106.158</c:v>
                </c:pt>
                <c:pt idx="70">
                  <c:v>100.652</c:v>
                </c:pt>
                <c:pt idx="71">
                  <c:v>98.462000000000003</c:v>
                </c:pt>
                <c:pt idx="72">
                  <c:v>99.885999999999996</c:v>
                </c:pt>
                <c:pt idx="73">
                  <c:v>100.90300000000001</c:v>
                </c:pt>
                <c:pt idx="74">
                  <c:v>100.012</c:v>
                </c:pt>
                <c:pt idx="75">
                  <c:v>95.888000000000005</c:v>
                </c:pt>
                <c:pt idx="76">
                  <c:v>92.85</c:v>
                </c:pt>
                <c:pt idx="77">
                  <c:v>93.725999999999999</c:v>
                </c:pt>
                <c:pt idx="78">
                  <c:v>97.102999999999994</c:v>
                </c:pt>
                <c:pt idx="79">
                  <c:v>96.712000000000003</c:v>
                </c:pt>
                <c:pt idx="80">
                  <c:v>98.114000000000004</c:v>
                </c:pt>
                <c:pt idx="81">
                  <c:v>97.866</c:v>
                </c:pt>
                <c:pt idx="82">
                  <c:v>90.823999999999998</c:v>
                </c:pt>
                <c:pt idx="83">
                  <c:v>82.92</c:v>
                </c:pt>
                <c:pt idx="84">
                  <c:v>85.35</c:v>
                </c:pt>
                <c:pt idx="85">
                  <c:v>85.078000000000003</c:v>
                </c:pt>
                <c:pt idx="86">
                  <c:v>88.272000000000006</c:v>
                </c:pt>
                <c:pt idx="87">
                  <c:v>87.912999999999997</c:v>
                </c:pt>
                <c:pt idx="88">
                  <c:v>88.933999999999997</c:v>
                </c:pt>
                <c:pt idx="89">
                  <c:v>83.774000000000001</c:v>
                </c:pt>
                <c:pt idx="90">
                  <c:v>81.447999999999993</c:v>
                </c:pt>
                <c:pt idx="91">
                  <c:v>79.706000000000003</c:v>
                </c:pt>
                <c:pt idx="92">
                  <c:v>85.563999999999993</c:v>
                </c:pt>
                <c:pt idx="93">
                  <c:v>86.706000000000003</c:v>
                </c:pt>
                <c:pt idx="94">
                  <c:v>92.384</c:v>
                </c:pt>
                <c:pt idx="95">
                  <c:v>93.244</c:v>
                </c:pt>
                <c:pt idx="96">
                  <c:v>96.965999999999994</c:v>
                </c:pt>
                <c:pt idx="97">
                  <c:v>99.266000000000005</c:v>
                </c:pt>
                <c:pt idx="98">
                  <c:v>96.968000000000004</c:v>
                </c:pt>
                <c:pt idx="99">
                  <c:v>99.903999999999996</c:v>
                </c:pt>
                <c:pt idx="100">
                  <c:v>100.102</c:v>
                </c:pt>
                <c:pt idx="101">
                  <c:v>96.052000000000007</c:v>
                </c:pt>
                <c:pt idx="102">
                  <c:v>97.796000000000006</c:v>
                </c:pt>
                <c:pt idx="103">
                  <c:v>98.265000000000001</c:v>
                </c:pt>
                <c:pt idx="104">
                  <c:v>102.38800000000001</c:v>
                </c:pt>
                <c:pt idx="105">
                  <c:v>100.444</c:v>
                </c:pt>
                <c:pt idx="106">
                  <c:v>100.038</c:v>
                </c:pt>
                <c:pt idx="107">
                  <c:v>99.378</c:v>
                </c:pt>
                <c:pt idx="108">
                  <c:v>97.813999999999993</c:v>
                </c:pt>
                <c:pt idx="109">
                  <c:v>98.507999999999996</c:v>
                </c:pt>
                <c:pt idx="110">
                  <c:v>102.023</c:v>
                </c:pt>
                <c:pt idx="111">
                  <c:v>107.43</c:v>
                </c:pt>
                <c:pt idx="112">
                  <c:v>107.544</c:v>
                </c:pt>
                <c:pt idx="113">
                  <c:v>106.312</c:v>
                </c:pt>
                <c:pt idx="114">
                  <c:v>106.13</c:v>
                </c:pt>
                <c:pt idx="115">
                  <c:v>106.63800000000001</c:v>
                </c:pt>
                <c:pt idx="116">
                  <c:v>105.11499999999999</c:v>
                </c:pt>
                <c:pt idx="117">
                  <c:v>103.97199999999999</c:v>
                </c:pt>
                <c:pt idx="118">
                  <c:v>102.53</c:v>
                </c:pt>
                <c:pt idx="119">
                  <c:v>103.024</c:v>
                </c:pt>
                <c:pt idx="120">
                  <c:v>104.042</c:v>
                </c:pt>
                <c:pt idx="121">
                  <c:v>103.456</c:v>
                </c:pt>
                <c:pt idx="122">
                  <c:v>96.994</c:v>
                </c:pt>
                <c:pt idx="123">
                  <c:v>93.122</c:v>
                </c:pt>
                <c:pt idx="124">
                  <c:v>91.13</c:v>
                </c:pt>
                <c:pt idx="125">
                  <c:v>87.084999999999994</c:v>
                </c:pt>
                <c:pt idx="126">
                  <c:v>84.441999999999993</c:v>
                </c:pt>
                <c:pt idx="127">
                  <c:v>83.316000000000003</c:v>
                </c:pt>
                <c:pt idx="128">
                  <c:v>81.311999999999998</c:v>
                </c:pt>
                <c:pt idx="129">
                  <c:v>80.286000000000001</c:v>
                </c:pt>
                <c:pt idx="130">
                  <c:v>85.77</c:v>
                </c:pt>
                <c:pt idx="131">
                  <c:v>85.778000000000006</c:v>
                </c:pt>
                <c:pt idx="132">
                  <c:v>90.323999999999998</c:v>
                </c:pt>
                <c:pt idx="133">
                  <c:v>89.025999999999996</c:v>
                </c:pt>
                <c:pt idx="134">
                  <c:v>89.055999999999997</c:v>
                </c:pt>
                <c:pt idx="135">
                  <c:v>93.09</c:v>
                </c:pt>
                <c:pt idx="136">
                  <c:v>94.42</c:v>
                </c:pt>
                <c:pt idx="137">
                  <c:v>96.465999999999994</c:v>
                </c:pt>
                <c:pt idx="138">
                  <c:v>95.676000000000002</c:v>
                </c:pt>
              </c:numCache>
            </c:numRef>
          </c:val>
          <c:smooth val="0"/>
        </c:ser>
        <c:dLbls>
          <c:showLegendKey val="0"/>
          <c:showVal val="0"/>
          <c:showCatName val="0"/>
          <c:showSerName val="0"/>
          <c:showPercent val="0"/>
          <c:showBubbleSize val="0"/>
        </c:dLbls>
        <c:marker val="1"/>
        <c:smooth val="0"/>
        <c:axId val="191150720"/>
        <c:axId val="190710144"/>
      </c:lineChart>
      <c:catAx>
        <c:axId val="19115072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710144"/>
        <c:crosses val="autoZero"/>
        <c:auto val="1"/>
        <c:lblAlgn val="ctr"/>
        <c:lblOffset val="100"/>
        <c:tickLblSkip val="1"/>
        <c:noMultiLvlLbl val="0"/>
      </c:catAx>
      <c:valAx>
        <c:axId val="190710144"/>
        <c:scaling>
          <c:orientation val="minMax"/>
          <c:min val="30"/>
        </c:scaling>
        <c:delete val="0"/>
        <c:axPos val="l"/>
        <c:majorGridlines/>
        <c:numFmt formatCode="_(&quot;$&quot;* #,##0.00_);_(&quot;$&quot;* \(#,##0.00\);_(&quot;$&quot;*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15072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099" l="0.70000000000000062" r="0.70000000000000062" t="0.75000000000001099" header="0.30000000000000032" footer="0.30000000000000032"/>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Heating Oil - Average Weekly Spot Price - NY Harbour</a:t>
            </a:r>
          </a:p>
        </c:rich>
      </c:tx>
      <c:layout/>
      <c:overlay val="0"/>
    </c:title>
    <c:autoTitleDeleted val="0"/>
    <c:plotArea>
      <c:layout/>
      <c:lineChart>
        <c:grouping val="standard"/>
        <c:varyColors val="0"/>
        <c:ser>
          <c:idx val="0"/>
          <c:order val="0"/>
          <c:tx>
            <c:strRef>
              <c:f>Heating_Oil!$D$1</c:f>
              <c:strCache>
                <c:ptCount val="1"/>
                <c:pt idx="0">
                  <c:v>2012</c:v>
                </c:pt>
              </c:strCache>
            </c:strRef>
          </c:tx>
          <c:spPr>
            <a:ln>
              <a:solidFill>
                <a:schemeClr val="tx1"/>
              </a:solidFill>
            </a:ln>
          </c:spPr>
          <c:marker>
            <c:symbol val="none"/>
          </c:marker>
          <c:cat>
            <c:strRef>
              <c:f>Heating_Oil!$B$2:$B$54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Heating_Oil!$D$2:$D$54</c:f>
              <c:numCache>
                <c:formatCode>General</c:formatCode>
                <c:ptCount val="53"/>
                <c:pt idx="0" formatCode="#,##0.00">
                  <c:v>289.64999999999998</c:v>
                </c:pt>
                <c:pt idx="1">
                  <c:v>306.72500000000002</c:v>
                </c:pt>
                <c:pt idx="2">
                  <c:v>307.10000000000002</c:v>
                </c:pt>
                <c:pt idx="3">
                  <c:v>302.82499999999999</c:v>
                </c:pt>
                <c:pt idx="4">
                  <c:v>304.89999999999998</c:v>
                </c:pt>
                <c:pt idx="5">
                  <c:v>307.12</c:v>
                </c:pt>
                <c:pt idx="6">
                  <c:v>319.76</c:v>
                </c:pt>
                <c:pt idx="7">
                  <c:v>318.10000000000002</c:v>
                </c:pt>
                <c:pt idx="8">
                  <c:v>327</c:v>
                </c:pt>
                <c:pt idx="9">
                  <c:v>323.82</c:v>
                </c:pt>
                <c:pt idx="10">
                  <c:v>322.22000000000003</c:v>
                </c:pt>
                <c:pt idx="11">
                  <c:v>324.64</c:v>
                </c:pt>
                <c:pt idx="12">
                  <c:v>320.14</c:v>
                </c:pt>
                <c:pt idx="13">
                  <c:v>318.88</c:v>
                </c:pt>
                <c:pt idx="14">
                  <c:v>319.77499999999998</c:v>
                </c:pt>
                <c:pt idx="15">
                  <c:v>312.66000000000003</c:v>
                </c:pt>
                <c:pt idx="16">
                  <c:v>312.45999999999998</c:v>
                </c:pt>
                <c:pt idx="17">
                  <c:v>315.82</c:v>
                </c:pt>
                <c:pt idx="18">
                  <c:v>317.14999999999998</c:v>
                </c:pt>
                <c:pt idx="19">
                  <c:v>297.58</c:v>
                </c:pt>
                <c:pt idx="20">
                  <c:v>290.25</c:v>
                </c:pt>
                <c:pt idx="21">
                  <c:v>285.95</c:v>
                </c:pt>
                <c:pt idx="22">
                  <c:v>272.32499999999999</c:v>
                </c:pt>
                <c:pt idx="23">
                  <c:v>265.44</c:v>
                </c:pt>
                <c:pt idx="24">
                  <c:v>262.89999999999998</c:v>
                </c:pt>
                <c:pt idx="25">
                  <c:v>258.88</c:v>
                </c:pt>
                <c:pt idx="26">
                  <c:v>260.8</c:v>
                </c:pt>
                <c:pt idx="27">
                  <c:v>272.5</c:v>
                </c:pt>
                <c:pt idx="28">
                  <c:v>276.08</c:v>
                </c:pt>
                <c:pt idx="29">
                  <c:v>288.32</c:v>
                </c:pt>
                <c:pt idx="30">
                  <c:v>282.64999999999998</c:v>
                </c:pt>
                <c:pt idx="31">
                  <c:v>285.64999999999998</c:v>
                </c:pt>
                <c:pt idx="32">
                  <c:v>299.48</c:v>
                </c:pt>
                <c:pt idx="33">
                  <c:v>305.7</c:v>
                </c:pt>
                <c:pt idx="34">
                  <c:v>310.33999999999997</c:v>
                </c:pt>
                <c:pt idx="35">
                  <c:v>313.26</c:v>
                </c:pt>
                <c:pt idx="36">
                  <c:v>313.05</c:v>
                </c:pt>
                <c:pt idx="37">
                  <c:v>318.95999999999998</c:v>
                </c:pt>
                <c:pt idx="38">
                  <c:v>309.95999999999998</c:v>
                </c:pt>
                <c:pt idx="39">
                  <c:v>317.95999999999998</c:v>
                </c:pt>
                <c:pt idx="40">
                  <c:v>315.68</c:v>
                </c:pt>
                <c:pt idx="41">
                  <c:v>320.85000000000002</c:v>
                </c:pt>
              </c:numCache>
            </c:numRef>
          </c:val>
          <c:smooth val="0"/>
        </c:ser>
        <c:ser>
          <c:idx val="5"/>
          <c:order val="1"/>
          <c:tx>
            <c:strRef>
              <c:f>Heating_Oil!$E$1</c:f>
              <c:strCache>
                <c:ptCount val="1"/>
                <c:pt idx="0">
                  <c:v>2011</c:v>
                </c:pt>
              </c:strCache>
            </c:strRef>
          </c:tx>
          <c:marker>
            <c:symbol val="none"/>
          </c:marker>
          <c:val>
            <c:numRef>
              <c:f>Heating_Oil!$E$2:$E$54</c:f>
              <c:numCache>
                <c:formatCode>General</c:formatCode>
                <c:ptCount val="53"/>
                <c:pt idx="1">
                  <c:v>250.9</c:v>
                </c:pt>
                <c:pt idx="2">
                  <c:v>260.39999999999998</c:v>
                </c:pt>
                <c:pt idx="3">
                  <c:v>264.14999999999998</c:v>
                </c:pt>
                <c:pt idx="4">
                  <c:v>264.39999999999998</c:v>
                </c:pt>
                <c:pt idx="5">
                  <c:v>273.86</c:v>
                </c:pt>
                <c:pt idx="6">
                  <c:v>271.48</c:v>
                </c:pt>
                <c:pt idx="7">
                  <c:v>272.89999999999998</c:v>
                </c:pt>
                <c:pt idx="8">
                  <c:v>287.82499999999999</c:v>
                </c:pt>
                <c:pt idx="9">
                  <c:v>302.42</c:v>
                </c:pt>
                <c:pt idx="10">
                  <c:v>302.95999999999998</c:v>
                </c:pt>
                <c:pt idx="11">
                  <c:v>301</c:v>
                </c:pt>
                <c:pt idx="12">
                  <c:v>304.14</c:v>
                </c:pt>
                <c:pt idx="13">
                  <c:v>306.16000000000003</c:v>
                </c:pt>
                <c:pt idx="14">
                  <c:v>316.22000000000003</c:v>
                </c:pt>
                <c:pt idx="15">
                  <c:v>319.82</c:v>
                </c:pt>
                <c:pt idx="16">
                  <c:v>317.57499999999999</c:v>
                </c:pt>
                <c:pt idx="17">
                  <c:v>322.08</c:v>
                </c:pt>
                <c:pt idx="18">
                  <c:v>305.04000000000002</c:v>
                </c:pt>
                <c:pt idx="19">
                  <c:v>293.58</c:v>
                </c:pt>
                <c:pt idx="20">
                  <c:v>287.14</c:v>
                </c:pt>
                <c:pt idx="21">
                  <c:v>293.2</c:v>
                </c:pt>
                <c:pt idx="22">
                  <c:v>303.45</c:v>
                </c:pt>
                <c:pt idx="23">
                  <c:v>307.32</c:v>
                </c:pt>
                <c:pt idx="24">
                  <c:v>303.16000000000003</c:v>
                </c:pt>
                <c:pt idx="25">
                  <c:v>285.2</c:v>
                </c:pt>
                <c:pt idx="26">
                  <c:v>286.26</c:v>
                </c:pt>
                <c:pt idx="27">
                  <c:v>301.77499999999998</c:v>
                </c:pt>
                <c:pt idx="28">
                  <c:v>319.45999999999998</c:v>
                </c:pt>
                <c:pt idx="29">
                  <c:v>309.68</c:v>
                </c:pt>
                <c:pt idx="30">
                  <c:v>309.22000000000003</c:v>
                </c:pt>
                <c:pt idx="31">
                  <c:v>300.06</c:v>
                </c:pt>
                <c:pt idx="32">
                  <c:v>284.82</c:v>
                </c:pt>
                <c:pt idx="33">
                  <c:v>292.36</c:v>
                </c:pt>
                <c:pt idx="34">
                  <c:v>295.14</c:v>
                </c:pt>
                <c:pt idx="35">
                  <c:v>303.45999999999998</c:v>
                </c:pt>
                <c:pt idx="36">
                  <c:v>301.85000000000002</c:v>
                </c:pt>
                <c:pt idx="37">
                  <c:v>295.58</c:v>
                </c:pt>
                <c:pt idx="38">
                  <c:v>287.48</c:v>
                </c:pt>
                <c:pt idx="39">
                  <c:v>281.5</c:v>
                </c:pt>
                <c:pt idx="40">
                  <c:v>279.42</c:v>
                </c:pt>
                <c:pt idx="41">
                  <c:v>294.89999999999998</c:v>
                </c:pt>
                <c:pt idx="42">
                  <c:v>300.68</c:v>
                </c:pt>
                <c:pt idx="43">
                  <c:v>304.5</c:v>
                </c:pt>
                <c:pt idx="44">
                  <c:v>302.92</c:v>
                </c:pt>
                <c:pt idx="45">
                  <c:v>312.5</c:v>
                </c:pt>
                <c:pt idx="46">
                  <c:v>310.56</c:v>
                </c:pt>
                <c:pt idx="47">
                  <c:v>297.125</c:v>
                </c:pt>
                <c:pt idx="48">
                  <c:v>298.72000000000003</c:v>
                </c:pt>
                <c:pt idx="49">
                  <c:v>294.68</c:v>
                </c:pt>
                <c:pt idx="50">
                  <c:v>283.39999999999998</c:v>
                </c:pt>
                <c:pt idx="51">
                  <c:v>268.66000000000003</c:v>
                </c:pt>
                <c:pt idx="52">
                  <c:v>289.64999999999998</c:v>
                </c:pt>
              </c:numCache>
            </c:numRef>
          </c:val>
          <c:smooth val="0"/>
        </c:ser>
        <c:ser>
          <c:idx val="1"/>
          <c:order val="2"/>
          <c:tx>
            <c:strRef>
              <c:f>Heating_Oil!$F$1</c:f>
              <c:strCache>
                <c:ptCount val="1"/>
                <c:pt idx="0">
                  <c:v>2010</c:v>
                </c:pt>
              </c:strCache>
            </c:strRef>
          </c:tx>
          <c:marker>
            <c:symbol val="none"/>
          </c:marker>
          <c:cat>
            <c:strRef>
              <c:f>Heating_Oil!$B$2:$B$54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Heating_Oil!$F$2:$F$54</c:f>
              <c:numCache>
                <c:formatCode>General</c:formatCode>
                <c:ptCount val="53"/>
                <c:pt idx="1">
                  <c:v>218.43799999999999</c:v>
                </c:pt>
                <c:pt idx="2">
                  <c:v>209.154</c:v>
                </c:pt>
                <c:pt idx="3">
                  <c:v>197.50299999999999</c:v>
                </c:pt>
                <c:pt idx="4">
                  <c:v>191.91800000000001</c:v>
                </c:pt>
                <c:pt idx="5">
                  <c:v>196.524</c:v>
                </c:pt>
                <c:pt idx="6">
                  <c:v>193.035</c:v>
                </c:pt>
                <c:pt idx="7">
                  <c:v>201.69300000000001</c:v>
                </c:pt>
                <c:pt idx="8">
                  <c:v>201.95400000000001</c:v>
                </c:pt>
                <c:pt idx="9">
                  <c:v>206.04</c:v>
                </c:pt>
                <c:pt idx="10">
                  <c:v>208.99799999999999</c:v>
                </c:pt>
                <c:pt idx="11">
                  <c:v>208.76</c:v>
                </c:pt>
                <c:pt idx="12">
                  <c:v>206.624</c:v>
                </c:pt>
                <c:pt idx="13">
                  <c:v>215.005</c:v>
                </c:pt>
                <c:pt idx="14">
                  <c:v>222.13200000000001</c:v>
                </c:pt>
                <c:pt idx="15">
                  <c:v>220.05</c:v>
                </c:pt>
                <c:pt idx="16">
                  <c:v>217.43799999999999</c:v>
                </c:pt>
                <c:pt idx="17">
                  <c:v>232.76400000000001</c:v>
                </c:pt>
                <c:pt idx="18">
                  <c:v>225.70400000000001</c:v>
                </c:pt>
                <c:pt idx="19">
                  <c:v>217.93600000000001</c:v>
                </c:pt>
                <c:pt idx="20">
                  <c:v>194.608</c:v>
                </c:pt>
                <c:pt idx="21">
                  <c:v>188.37</c:v>
                </c:pt>
                <c:pt idx="22">
                  <c:v>198.30500000000001</c:v>
                </c:pt>
                <c:pt idx="23">
                  <c:v>198.30799999999999</c:v>
                </c:pt>
                <c:pt idx="24">
                  <c:v>208.30199999999999</c:v>
                </c:pt>
                <c:pt idx="25">
                  <c:v>208.09800000000001</c:v>
                </c:pt>
                <c:pt idx="26">
                  <c:v>197.648</c:v>
                </c:pt>
                <c:pt idx="27">
                  <c:v>195.5</c:v>
                </c:pt>
                <c:pt idx="28">
                  <c:v>199.02799999999999</c:v>
                </c:pt>
                <c:pt idx="29">
                  <c:v>199.52</c:v>
                </c:pt>
                <c:pt idx="30">
                  <c:v>198.83</c:v>
                </c:pt>
                <c:pt idx="31">
                  <c:v>213.02199999999999</c:v>
                </c:pt>
                <c:pt idx="32">
                  <c:v>201.75800000000001</c:v>
                </c:pt>
                <c:pt idx="33">
                  <c:v>195.952</c:v>
                </c:pt>
                <c:pt idx="34">
                  <c:v>196.89</c:v>
                </c:pt>
                <c:pt idx="35">
                  <c:v>201.25200000000001</c:v>
                </c:pt>
                <c:pt idx="36">
                  <c:v>205.238</c:v>
                </c:pt>
                <c:pt idx="37">
                  <c:v>209.35599999999999</c:v>
                </c:pt>
                <c:pt idx="38">
                  <c:v>210.02699999999999</c:v>
                </c:pt>
                <c:pt idx="39">
                  <c:v>219.8</c:v>
                </c:pt>
                <c:pt idx="40">
                  <c:v>226.56</c:v>
                </c:pt>
                <c:pt idx="41">
                  <c:v>225.1</c:v>
                </c:pt>
                <c:pt idx="42">
                  <c:v>222.06</c:v>
                </c:pt>
                <c:pt idx="43">
                  <c:v>222.52</c:v>
                </c:pt>
                <c:pt idx="44">
                  <c:v>231.7</c:v>
                </c:pt>
                <c:pt idx="45">
                  <c:v>239.1</c:v>
                </c:pt>
                <c:pt idx="46">
                  <c:v>228.66</c:v>
                </c:pt>
                <c:pt idx="47">
                  <c:v>227.95</c:v>
                </c:pt>
                <c:pt idx="48">
                  <c:v>238.24</c:v>
                </c:pt>
                <c:pt idx="49">
                  <c:v>243.18</c:v>
                </c:pt>
                <c:pt idx="50">
                  <c:v>245.5</c:v>
                </c:pt>
                <c:pt idx="51">
                  <c:v>251.02500000000001</c:v>
                </c:pt>
                <c:pt idx="52">
                  <c:v>251.16</c:v>
                </c:pt>
              </c:numCache>
            </c:numRef>
          </c:val>
          <c:smooth val="0"/>
        </c:ser>
        <c:ser>
          <c:idx val="2"/>
          <c:order val="3"/>
          <c:tx>
            <c:strRef>
              <c:f>Heating_Oil!$G$1</c:f>
              <c:strCache>
                <c:ptCount val="1"/>
                <c:pt idx="0">
                  <c:v>2009</c:v>
                </c:pt>
              </c:strCache>
            </c:strRef>
          </c:tx>
          <c:marker>
            <c:symbol val="none"/>
          </c:marker>
          <c:cat>
            <c:strRef>
              <c:f>Heating_Oil!$B$2:$B$54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Heating_Oil!$G$2:$G$54</c:f>
              <c:numCache>
                <c:formatCode>General</c:formatCode>
                <c:ptCount val="53"/>
                <c:pt idx="0">
                  <c:v>145.97</c:v>
                </c:pt>
                <c:pt idx="1">
                  <c:v>154.214</c:v>
                </c:pt>
                <c:pt idx="2">
                  <c:v>148.19200000000001</c:v>
                </c:pt>
                <c:pt idx="3">
                  <c:v>140.38999999999999</c:v>
                </c:pt>
                <c:pt idx="4">
                  <c:v>142.25</c:v>
                </c:pt>
                <c:pt idx="5">
                  <c:v>135.46600000000001</c:v>
                </c:pt>
                <c:pt idx="6">
                  <c:v>132.774</c:v>
                </c:pt>
                <c:pt idx="7">
                  <c:v>118.10299999999999</c:v>
                </c:pt>
                <c:pt idx="8">
                  <c:v>123.23</c:v>
                </c:pt>
                <c:pt idx="9">
                  <c:v>118.01</c:v>
                </c:pt>
                <c:pt idx="10">
                  <c:v>117.712</c:v>
                </c:pt>
                <c:pt idx="11">
                  <c:v>128.124</c:v>
                </c:pt>
                <c:pt idx="12">
                  <c:v>144.714</c:v>
                </c:pt>
                <c:pt idx="13">
                  <c:v>136.696</c:v>
                </c:pt>
                <c:pt idx="14">
                  <c:v>139.27500000000001</c:v>
                </c:pt>
                <c:pt idx="15">
                  <c:v>138.91800000000001</c:v>
                </c:pt>
                <c:pt idx="16">
                  <c:v>132.268</c:v>
                </c:pt>
                <c:pt idx="17">
                  <c:v>131.16399999999999</c:v>
                </c:pt>
                <c:pt idx="18">
                  <c:v>142.72399999999999</c:v>
                </c:pt>
                <c:pt idx="19">
                  <c:v>144.70400000000001</c:v>
                </c:pt>
                <c:pt idx="20">
                  <c:v>149.40799999999999</c:v>
                </c:pt>
                <c:pt idx="21">
                  <c:v>156.99299999999999</c:v>
                </c:pt>
                <c:pt idx="22">
                  <c:v>173.18</c:v>
                </c:pt>
                <c:pt idx="23">
                  <c:v>178.3</c:v>
                </c:pt>
                <c:pt idx="24">
                  <c:v>178.09200000000001</c:v>
                </c:pt>
                <c:pt idx="25">
                  <c:v>170.27799999999999</c:v>
                </c:pt>
                <c:pt idx="26">
                  <c:v>169.785</c:v>
                </c:pt>
                <c:pt idx="27">
                  <c:v>150.31</c:v>
                </c:pt>
                <c:pt idx="28">
                  <c:v>153.624</c:v>
                </c:pt>
                <c:pt idx="29">
                  <c:v>171.31399999999999</c:v>
                </c:pt>
                <c:pt idx="30">
                  <c:v>174.38399999999999</c:v>
                </c:pt>
                <c:pt idx="31">
                  <c:v>188.88800000000001</c:v>
                </c:pt>
                <c:pt idx="32">
                  <c:v>187.48599999999999</c:v>
                </c:pt>
                <c:pt idx="33">
                  <c:v>186.108</c:v>
                </c:pt>
                <c:pt idx="34">
                  <c:v>185.20599999999999</c:v>
                </c:pt>
                <c:pt idx="35">
                  <c:v>172.06</c:v>
                </c:pt>
                <c:pt idx="36">
                  <c:v>173.38499999999999</c:v>
                </c:pt>
                <c:pt idx="37">
                  <c:v>176.62799999999999</c:v>
                </c:pt>
                <c:pt idx="38">
                  <c:v>170.602</c:v>
                </c:pt>
                <c:pt idx="39">
                  <c:v>174.18</c:v>
                </c:pt>
                <c:pt idx="40">
                  <c:v>179.29400000000001</c:v>
                </c:pt>
                <c:pt idx="41">
                  <c:v>193.428</c:v>
                </c:pt>
                <c:pt idx="42">
                  <c:v>204.18600000000001</c:v>
                </c:pt>
                <c:pt idx="43">
                  <c:v>200.798</c:v>
                </c:pt>
                <c:pt idx="44">
                  <c:v>200.66399999999999</c:v>
                </c:pt>
                <c:pt idx="45">
                  <c:v>198.096</c:v>
                </c:pt>
                <c:pt idx="46">
                  <c:v>199.11199999999999</c:v>
                </c:pt>
                <c:pt idx="47">
                  <c:v>193.68299999999999</c:v>
                </c:pt>
                <c:pt idx="48">
                  <c:v>199.42</c:v>
                </c:pt>
                <c:pt idx="49">
                  <c:v>190.37799999999999</c:v>
                </c:pt>
                <c:pt idx="50">
                  <c:v>190.6</c:v>
                </c:pt>
                <c:pt idx="51">
                  <c:v>195.76300000000001</c:v>
                </c:pt>
                <c:pt idx="52">
                  <c:v>210.57499999999999</c:v>
                </c:pt>
              </c:numCache>
            </c:numRef>
          </c:val>
          <c:smooth val="0"/>
        </c:ser>
        <c:ser>
          <c:idx val="4"/>
          <c:order val="4"/>
          <c:tx>
            <c:strRef>
              <c:f>Heating_Oil!$I$1</c:f>
              <c:strCache>
                <c:ptCount val="1"/>
                <c:pt idx="0">
                  <c:v>4-Yr-Avg*</c:v>
                </c:pt>
              </c:strCache>
            </c:strRef>
          </c:tx>
          <c:marker>
            <c:symbol val="none"/>
          </c:marker>
          <c:cat>
            <c:strRef>
              <c:f>Heating_Oil!$B$2:$B$54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Heating_Oil!$I$2:$I$54</c:f>
              <c:numCache>
                <c:formatCode>General</c:formatCode>
                <c:ptCount val="53"/>
                <c:pt idx="0">
                  <c:v>240</c:v>
                </c:pt>
                <c:pt idx="1">
                  <c:v>220.42400000000001</c:v>
                </c:pt>
                <c:pt idx="2">
                  <c:v>217.666</c:v>
                </c:pt>
                <c:pt idx="3">
                  <c:v>212.351</c:v>
                </c:pt>
                <c:pt idx="4">
                  <c:v>212.53800000000001</c:v>
                </c:pt>
                <c:pt idx="5">
                  <c:v>213.22</c:v>
                </c:pt>
                <c:pt idx="6">
                  <c:v>215.93</c:v>
                </c:pt>
                <c:pt idx="7">
                  <c:v>220.023</c:v>
                </c:pt>
                <c:pt idx="8">
                  <c:v>219.92599999999999</c:v>
                </c:pt>
                <c:pt idx="9">
                  <c:v>230.005</c:v>
                </c:pt>
                <c:pt idx="10">
                  <c:v>234.935</c:v>
                </c:pt>
                <c:pt idx="11">
                  <c:v>233.12</c:v>
                </c:pt>
                <c:pt idx="12">
                  <c:v>242.172</c:v>
                </c:pt>
                <c:pt idx="13">
                  <c:v>241.172</c:v>
                </c:pt>
                <c:pt idx="14">
                  <c:v>255.80600000000001</c:v>
                </c:pt>
                <c:pt idx="15">
                  <c:v>252.358</c:v>
                </c:pt>
                <c:pt idx="16">
                  <c:v>246.18600000000001</c:v>
                </c:pt>
                <c:pt idx="17">
                  <c:v>251.83699999999999</c:v>
                </c:pt>
                <c:pt idx="18">
                  <c:v>254.71700000000001</c:v>
                </c:pt>
                <c:pt idx="19">
                  <c:v>254.95099999999999</c:v>
                </c:pt>
                <c:pt idx="20">
                  <c:v>253.72</c:v>
                </c:pt>
                <c:pt idx="21">
                  <c:v>264.34699999999998</c:v>
                </c:pt>
                <c:pt idx="22">
                  <c:v>262.404</c:v>
                </c:pt>
                <c:pt idx="23">
                  <c:v>267.90499999999997</c:v>
                </c:pt>
                <c:pt idx="24">
                  <c:v>266.80200000000002</c:v>
                </c:pt>
                <c:pt idx="25">
                  <c:v>261.66000000000003</c:v>
                </c:pt>
                <c:pt idx="26">
                  <c:v>260.851</c:v>
                </c:pt>
                <c:pt idx="27">
                  <c:v>261.08999999999997</c:v>
                </c:pt>
                <c:pt idx="28">
                  <c:v>263.61599999999999</c:v>
                </c:pt>
                <c:pt idx="29">
                  <c:v>270.57799999999997</c:v>
                </c:pt>
                <c:pt idx="30">
                  <c:v>260.50400000000002</c:v>
                </c:pt>
                <c:pt idx="31">
                  <c:v>255.87700000000001</c:v>
                </c:pt>
                <c:pt idx="32">
                  <c:v>245.48400000000001</c:v>
                </c:pt>
                <c:pt idx="33">
                  <c:v>247.285</c:v>
                </c:pt>
                <c:pt idx="34">
                  <c:v>248.97300000000001</c:v>
                </c:pt>
                <c:pt idx="35">
                  <c:v>241.673</c:v>
                </c:pt>
                <c:pt idx="36">
                  <c:v>245.732</c:v>
                </c:pt>
                <c:pt idx="37">
                  <c:v>239.965</c:v>
                </c:pt>
                <c:pt idx="38">
                  <c:v>239.071</c:v>
                </c:pt>
                <c:pt idx="39">
                  <c:v>238.339</c:v>
                </c:pt>
                <c:pt idx="40">
                  <c:v>231.40199999999999</c:v>
                </c:pt>
                <c:pt idx="41">
                  <c:v>233.36600000000001</c:v>
                </c:pt>
                <c:pt idx="42">
                  <c:v>233.89099999999999</c:v>
                </c:pt>
                <c:pt idx="43">
                  <c:v>231.61500000000001</c:v>
                </c:pt>
                <c:pt idx="44">
                  <c:v>233.928</c:v>
                </c:pt>
                <c:pt idx="45">
                  <c:v>234.41399999999999</c:v>
                </c:pt>
                <c:pt idx="46">
                  <c:v>228.02500000000001</c:v>
                </c:pt>
                <c:pt idx="47">
                  <c:v>222.846</c:v>
                </c:pt>
                <c:pt idx="48">
                  <c:v>222.18700000000001</c:v>
                </c:pt>
                <c:pt idx="49">
                  <c:v>217.81200000000001</c:v>
                </c:pt>
                <c:pt idx="50">
                  <c:v>215.262</c:v>
                </c:pt>
                <c:pt idx="51">
                  <c:v>214.25800000000001</c:v>
                </c:pt>
                <c:pt idx="52">
                  <c:v>227.76900000000001</c:v>
                </c:pt>
              </c:numCache>
            </c:numRef>
          </c:val>
          <c:smooth val="0"/>
        </c:ser>
        <c:dLbls>
          <c:showLegendKey val="0"/>
          <c:showVal val="0"/>
          <c:showCatName val="0"/>
          <c:showSerName val="0"/>
          <c:showPercent val="0"/>
          <c:showBubbleSize val="0"/>
        </c:dLbls>
        <c:marker val="1"/>
        <c:smooth val="0"/>
        <c:axId val="191664128"/>
        <c:axId val="191665664"/>
      </c:lineChart>
      <c:catAx>
        <c:axId val="191664128"/>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1665664"/>
        <c:crosses val="autoZero"/>
        <c:auto val="1"/>
        <c:lblAlgn val="ctr"/>
        <c:lblOffset val="100"/>
        <c:tickLblSkip val="1"/>
        <c:tickMarkSkip val="1"/>
        <c:noMultiLvlLbl val="0"/>
      </c:catAx>
      <c:valAx>
        <c:axId val="191665664"/>
        <c:scaling>
          <c:orientation val="minMax"/>
          <c:max val="420"/>
          <c:min val="100"/>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1664128"/>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Diesel - Average Weekly Highway Price</a:t>
            </a:r>
          </a:p>
        </c:rich>
      </c:tx>
      <c:layout/>
      <c:overlay val="0"/>
    </c:title>
    <c:autoTitleDeleted val="0"/>
    <c:plotArea>
      <c:layout/>
      <c:lineChart>
        <c:grouping val="standard"/>
        <c:varyColors val="0"/>
        <c:ser>
          <c:idx val="0"/>
          <c:order val="0"/>
          <c:tx>
            <c:strRef>
              <c:f>Diesel!$D$1</c:f>
              <c:strCache>
                <c:ptCount val="1"/>
                <c:pt idx="0">
                  <c:v>2012</c:v>
                </c:pt>
              </c:strCache>
            </c:strRef>
          </c:tx>
          <c:spPr>
            <a:ln>
              <a:solidFill>
                <a:schemeClr val="tx1"/>
              </a:solidFill>
            </a:ln>
          </c:spPr>
          <c:marker>
            <c:symbol val="none"/>
          </c:marker>
          <c:cat>
            <c:strRef>
              <c:f>Diesel!$B$2:$B$54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Diesel!$D$2:$D$54</c:f>
              <c:numCache>
                <c:formatCode>General</c:formatCode>
                <c:ptCount val="53"/>
                <c:pt idx="0" formatCode="#,##0.00">
                  <c:v>379.1</c:v>
                </c:pt>
                <c:pt idx="1">
                  <c:v>378.3</c:v>
                </c:pt>
                <c:pt idx="2">
                  <c:v>382.8</c:v>
                </c:pt>
                <c:pt idx="3">
                  <c:v>385.4</c:v>
                </c:pt>
                <c:pt idx="4">
                  <c:v>384.8</c:v>
                </c:pt>
                <c:pt idx="5">
                  <c:v>385</c:v>
                </c:pt>
                <c:pt idx="6">
                  <c:v>385.6</c:v>
                </c:pt>
                <c:pt idx="7">
                  <c:v>394.3</c:v>
                </c:pt>
                <c:pt idx="8">
                  <c:v>396</c:v>
                </c:pt>
                <c:pt idx="9">
                  <c:v>405.1</c:v>
                </c:pt>
                <c:pt idx="10">
                  <c:v>409.4</c:v>
                </c:pt>
                <c:pt idx="11">
                  <c:v>412.3</c:v>
                </c:pt>
                <c:pt idx="12">
                  <c:v>414.2</c:v>
                </c:pt>
                <c:pt idx="13">
                  <c:v>414.7</c:v>
                </c:pt>
                <c:pt idx="14">
                  <c:v>414.2</c:v>
                </c:pt>
                <c:pt idx="15">
                  <c:v>414.8</c:v>
                </c:pt>
                <c:pt idx="16">
                  <c:v>412.7</c:v>
                </c:pt>
                <c:pt idx="17">
                  <c:v>408.5</c:v>
                </c:pt>
                <c:pt idx="18">
                  <c:v>407.3</c:v>
                </c:pt>
                <c:pt idx="19">
                  <c:v>405.7</c:v>
                </c:pt>
                <c:pt idx="20">
                  <c:v>400.4</c:v>
                </c:pt>
                <c:pt idx="21">
                  <c:v>395.6</c:v>
                </c:pt>
                <c:pt idx="22">
                  <c:v>389.7</c:v>
                </c:pt>
                <c:pt idx="23">
                  <c:v>384.6</c:v>
                </c:pt>
                <c:pt idx="24">
                  <c:v>378.1</c:v>
                </c:pt>
                <c:pt idx="25">
                  <c:v>372.9</c:v>
                </c:pt>
                <c:pt idx="26">
                  <c:v>367.8</c:v>
                </c:pt>
                <c:pt idx="27">
                  <c:v>364.8</c:v>
                </c:pt>
                <c:pt idx="28">
                  <c:v>368.3</c:v>
                </c:pt>
                <c:pt idx="29">
                  <c:v>369.5</c:v>
                </c:pt>
                <c:pt idx="30">
                  <c:v>378.3</c:v>
                </c:pt>
                <c:pt idx="31">
                  <c:v>379.6</c:v>
                </c:pt>
                <c:pt idx="32">
                  <c:v>385</c:v>
                </c:pt>
                <c:pt idx="33">
                  <c:v>396.5</c:v>
                </c:pt>
                <c:pt idx="34">
                  <c:v>402.6</c:v>
                </c:pt>
                <c:pt idx="35">
                  <c:v>408.9</c:v>
                </c:pt>
                <c:pt idx="36">
                  <c:v>412.7</c:v>
                </c:pt>
                <c:pt idx="37">
                  <c:v>413.2</c:v>
                </c:pt>
                <c:pt idx="38">
                  <c:v>413.5</c:v>
                </c:pt>
                <c:pt idx="39">
                  <c:v>408.6</c:v>
                </c:pt>
                <c:pt idx="40">
                  <c:v>407.9</c:v>
                </c:pt>
                <c:pt idx="41">
                  <c:v>409.4</c:v>
                </c:pt>
              </c:numCache>
            </c:numRef>
          </c:val>
          <c:smooth val="0"/>
        </c:ser>
        <c:ser>
          <c:idx val="3"/>
          <c:order val="1"/>
          <c:tx>
            <c:strRef>
              <c:f>Diesel!$E$1</c:f>
              <c:strCache>
                <c:ptCount val="1"/>
                <c:pt idx="0">
                  <c:v>2011</c:v>
                </c:pt>
              </c:strCache>
            </c:strRef>
          </c:tx>
          <c:marker>
            <c:symbol val="none"/>
          </c:marker>
          <c:val>
            <c:numRef>
              <c:f>Diesel!$E$2:$E$54</c:f>
              <c:numCache>
                <c:formatCode>General</c:formatCode>
                <c:ptCount val="53"/>
                <c:pt idx="1">
                  <c:v>333.1</c:v>
                </c:pt>
                <c:pt idx="2">
                  <c:v>333.3</c:v>
                </c:pt>
                <c:pt idx="3">
                  <c:v>340.7</c:v>
                </c:pt>
                <c:pt idx="4">
                  <c:v>343</c:v>
                </c:pt>
                <c:pt idx="5">
                  <c:v>343.8</c:v>
                </c:pt>
                <c:pt idx="6">
                  <c:v>351.3</c:v>
                </c:pt>
                <c:pt idx="7">
                  <c:v>353.4</c:v>
                </c:pt>
                <c:pt idx="8">
                  <c:v>357.3</c:v>
                </c:pt>
                <c:pt idx="9">
                  <c:v>371.6</c:v>
                </c:pt>
                <c:pt idx="10">
                  <c:v>387.1</c:v>
                </c:pt>
                <c:pt idx="11">
                  <c:v>390.8</c:v>
                </c:pt>
                <c:pt idx="12">
                  <c:v>390.7</c:v>
                </c:pt>
                <c:pt idx="13">
                  <c:v>393.2</c:v>
                </c:pt>
                <c:pt idx="14">
                  <c:v>397.6</c:v>
                </c:pt>
                <c:pt idx="15">
                  <c:v>407.8</c:v>
                </c:pt>
                <c:pt idx="16">
                  <c:v>410.5</c:v>
                </c:pt>
                <c:pt idx="17">
                  <c:v>409.8</c:v>
                </c:pt>
                <c:pt idx="18">
                  <c:v>412.4</c:v>
                </c:pt>
                <c:pt idx="19">
                  <c:v>410.4</c:v>
                </c:pt>
                <c:pt idx="20">
                  <c:v>406.1</c:v>
                </c:pt>
                <c:pt idx="21">
                  <c:v>399.7</c:v>
                </c:pt>
                <c:pt idx="22">
                  <c:v>394.8</c:v>
                </c:pt>
                <c:pt idx="23">
                  <c:v>394</c:v>
                </c:pt>
                <c:pt idx="24">
                  <c:v>395.4</c:v>
                </c:pt>
                <c:pt idx="25">
                  <c:v>395</c:v>
                </c:pt>
                <c:pt idx="26">
                  <c:v>388.8</c:v>
                </c:pt>
                <c:pt idx="27">
                  <c:v>385</c:v>
                </c:pt>
                <c:pt idx="28">
                  <c:v>389.9</c:v>
                </c:pt>
                <c:pt idx="29">
                  <c:v>392.3</c:v>
                </c:pt>
                <c:pt idx="30">
                  <c:v>394.9</c:v>
                </c:pt>
                <c:pt idx="31">
                  <c:v>393.7</c:v>
                </c:pt>
                <c:pt idx="32">
                  <c:v>389.7</c:v>
                </c:pt>
                <c:pt idx="33">
                  <c:v>383.5</c:v>
                </c:pt>
                <c:pt idx="34">
                  <c:v>381</c:v>
                </c:pt>
                <c:pt idx="35">
                  <c:v>382</c:v>
                </c:pt>
                <c:pt idx="36">
                  <c:v>386.8</c:v>
                </c:pt>
                <c:pt idx="37">
                  <c:v>386.2</c:v>
                </c:pt>
                <c:pt idx="38">
                  <c:v>383.3</c:v>
                </c:pt>
                <c:pt idx="39">
                  <c:v>378.6</c:v>
                </c:pt>
                <c:pt idx="40">
                  <c:v>374.9</c:v>
                </c:pt>
                <c:pt idx="41">
                  <c:v>372.1</c:v>
                </c:pt>
                <c:pt idx="42">
                  <c:v>380.1</c:v>
                </c:pt>
                <c:pt idx="43">
                  <c:v>382.5</c:v>
                </c:pt>
                <c:pt idx="44">
                  <c:v>389.2</c:v>
                </c:pt>
                <c:pt idx="45">
                  <c:v>388.7</c:v>
                </c:pt>
                <c:pt idx="46">
                  <c:v>398.7</c:v>
                </c:pt>
                <c:pt idx="47">
                  <c:v>401</c:v>
                </c:pt>
                <c:pt idx="48">
                  <c:v>396.4</c:v>
                </c:pt>
                <c:pt idx="49">
                  <c:v>393.1</c:v>
                </c:pt>
                <c:pt idx="50">
                  <c:v>389.4</c:v>
                </c:pt>
                <c:pt idx="51">
                  <c:v>382.8</c:v>
                </c:pt>
                <c:pt idx="52">
                  <c:v>379.1</c:v>
                </c:pt>
              </c:numCache>
            </c:numRef>
          </c:val>
          <c:smooth val="0"/>
        </c:ser>
        <c:ser>
          <c:idx val="1"/>
          <c:order val="2"/>
          <c:tx>
            <c:strRef>
              <c:f>Diesel!$F$1</c:f>
              <c:strCache>
                <c:ptCount val="1"/>
                <c:pt idx="0">
                  <c:v>2010</c:v>
                </c:pt>
              </c:strCache>
            </c:strRef>
          </c:tx>
          <c:marker>
            <c:symbol val="none"/>
          </c:marker>
          <c:cat>
            <c:strRef>
              <c:f>Diesel!$B$2:$B$54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Diesel!$F$2:$F$54</c:f>
              <c:numCache>
                <c:formatCode>General</c:formatCode>
                <c:ptCount val="53"/>
                <c:pt idx="1">
                  <c:v>279.7</c:v>
                </c:pt>
                <c:pt idx="2">
                  <c:v>287.89999999999998</c:v>
                </c:pt>
                <c:pt idx="3">
                  <c:v>287</c:v>
                </c:pt>
                <c:pt idx="4">
                  <c:v>283.3</c:v>
                </c:pt>
                <c:pt idx="5">
                  <c:v>278.10000000000002</c:v>
                </c:pt>
                <c:pt idx="6">
                  <c:v>276.89999999999998</c:v>
                </c:pt>
                <c:pt idx="7">
                  <c:v>275.60000000000002</c:v>
                </c:pt>
                <c:pt idx="8">
                  <c:v>283.2</c:v>
                </c:pt>
                <c:pt idx="9">
                  <c:v>286.10000000000002</c:v>
                </c:pt>
                <c:pt idx="10">
                  <c:v>290.39999999999998</c:v>
                </c:pt>
                <c:pt idx="11">
                  <c:v>292.39999999999998</c:v>
                </c:pt>
                <c:pt idx="12">
                  <c:v>294.60000000000002</c:v>
                </c:pt>
                <c:pt idx="13">
                  <c:v>293.89999999999998</c:v>
                </c:pt>
                <c:pt idx="14">
                  <c:v>301.5</c:v>
                </c:pt>
                <c:pt idx="15">
                  <c:v>306.89999999999998</c:v>
                </c:pt>
                <c:pt idx="16">
                  <c:v>307.39999999999998</c:v>
                </c:pt>
                <c:pt idx="17">
                  <c:v>307.8</c:v>
                </c:pt>
                <c:pt idx="18">
                  <c:v>312.2</c:v>
                </c:pt>
                <c:pt idx="19">
                  <c:v>312.7</c:v>
                </c:pt>
                <c:pt idx="20">
                  <c:v>309.39999999999998</c:v>
                </c:pt>
                <c:pt idx="21">
                  <c:v>302.10000000000002</c:v>
                </c:pt>
                <c:pt idx="22">
                  <c:v>298</c:v>
                </c:pt>
                <c:pt idx="23">
                  <c:v>294.60000000000002</c:v>
                </c:pt>
                <c:pt idx="24">
                  <c:v>292.8</c:v>
                </c:pt>
                <c:pt idx="25">
                  <c:v>296.10000000000002</c:v>
                </c:pt>
                <c:pt idx="26">
                  <c:v>295.60000000000002</c:v>
                </c:pt>
                <c:pt idx="27">
                  <c:v>292.39999999999998</c:v>
                </c:pt>
                <c:pt idx="28">
                  <c:v>290.3</c:v>
                </c:pt>
                <c:pt idx="29">
                  <c:v>289.89999999999998</c:v>
                </c:pt>
                <c:pt idx="30">
                  <c:v>291.89999999999998</c:v>
                </c:pt>
                <c:pt idx="31">
                  <c:v>292.8</c:v>
                </c:pt>
                <c:pt idx="32">
                  <c:v>299.10000000000002</c:v>
                </c:pt>
                <c:pt idx="33">
                  <c:v>297.89999999999998</c:v>
                </c:pt>
                <c:pt idx="34">
                  <c:v>295.7</c:v>
                </c:pt>
                <c:pt idx="35">
                  <c:v>293.8</c:v>
                </c:pt>
                <c:pt idx="36">
                  <c:v>293.10000000000002</c:v>
                </c:pt>
                <c:pt idx="37">
                  <c:v>294.3</c:v>
                </c:pt>
                <c:pt idx="38">
                  <c:v>296</c:v>
                </c:pt>
                <c:pt idx="39">
                  <c:v>295.10000000000002</c:v>
                </c:pt>
                <c:pt idx="40">
                  <c:v>300</c:v>
                </c:pt>
                <c:pt idx="41">
                  <c:v>306.60000000000002</c:v>
                </c:pt>
                <c:pt idx="42">
                  <c:v>307.3</c:v>
                </c:pt>
                <c:pt idx="43">
                  <c:v>306.7</c:v>
                </c:pt>
                <c:pt idx="44">
                  <c:v>306.7</c:v>
                </c:pt>
                <c:pt idx="45">
                  <c:v>311.60000000000002</c:v>
                </c:pt>
                <c:pt idx="46">
                  <c:v>318.39999999999998</c:v>
                </c:pt>
                <c:pt idx="47">
                  <c:v>317.10000000000002</c:v>
                </c:pt>
                <c:pt idx="48">
                  <c:v>316.2</c:v>
                </c:pt>
                <c:pt idx="49">
                  <c:v>319.7</c:v>
                </c:pt>
                <c:pt idx="50">
                  <c:v>323.10000000000002</c:v>
                </c:pt>
                <c:pt idx="51">
                  <c:v>324.8</c:v>
                </c:pt>
                <c:pt idx="52">
                  <c:v>329.4</c:v>
                </c:pt>
              </c:numCache>
            </c:numRef>
          </c:val>
          <c:smooth val="0"/>
        </c:ser>
        <c:ser>
          <c:idx val="2"/>
          <c:order val="3"/>
          <c:tx>
            <c:strRef>
              <c:f>Diesel!$G$1</c:f>
              <c:strCache>
                <c:ptCount val="1"/>
                <c:pt idx="0">
                  <c:v>2009</c:v>
                </c:pt>
              </c:strCache>
            </c:strRef>
          </c:tx>
          <c:marker>
            <c:symbol val="none"/>
          </c:marker>
          <c:cat>
            <c:strRef>
              <c:f>Diesel!$B$2:$B$54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Diesel!$G$2:$G$54</c:f>
              <c:numCache>
                <c:formatCode>General</c:formatCode>
                <c:ptCount val="53"/>
                <c:pt idx="1">
                  <c:v>229.1</c:v>
                </c:pt>
                <c:pt idx="2">
                  <c:v>231.4</c:v>
                </c:pt>
                <c:pt idx="3">
                  <c:v>229.6</c:v>
                </c:pt>
                <c:pt idx="4">
                  <c:v>226.8</c:v>
                </c:pt>
                <c:pt idx="5">
                  <c:v>224.6</c:v>
                </c:pt>
                <c:pt idx="6">
                  <c:v>221.9</c:v>
                </c:pt>
                <c:pt idx="7">
                  <c:v>218.6</c:v>
                </c:pt>
                <c:pt idx="8">
                  <c:v>213</c:v>
                </c:pt>
                <c:pt idx="9">
                  <c:v>208.7</c:v>
                </c:pt>
                <c:pt idx="10">
                  <c:v>204.5</c:v>
                </c:pt>
                <c:pt idx="11">
                  <c:v>201.7</c:v>
                </c:pt>
                <c:pt idx="12">
                  <c:v>209</c:v>
                </c:pt>
                <c:pt idx="13">
                  <c:v>222.1</c:v>
                </c:pt>
                <c:pt idx="14">
                  <c:v>222.8</c:v>
                </c:pt>
                <c:pt idx="15">
                  <c:v>222.9</c:v>
                </c:pt>
                <c:pt idx="16">
                  <c:v>222.1</c:v>
                </c:pt>
                <c:pt idx="17">
                  <c:v>220.1</c:v>
                </c:pt>
                <c:pt idx="18">
                  <c:v>218.5</c:v>
                </c:pt>
                <c:pt idx="19">
                  <c:v>221.6</c:v>
                </c:pt>
                <c:pt idx="20">
                  <c:v>223.1</c:v>
                </c:pt>
                <c:pt idx="21">
                  <c:v>227.4</c:v>
                </c:pt>
                <c:pt idx="22">
                  <c:v>235.2</c:v>
                </c:pt>
                <c:pt idx="23">
                  <c:v>249.8</c:v>
                </c:pt>
                <c:pt idx="24">
                  <c:v>257.2</c:v>
                </c:pt>
                <c:pt idx="25">
                  <c:v>261.60000000000002</c:v>
                </c:pt>
                <c:pt idx="26">
                  <c:v>260.8</c:v>
                </c:pt>
                <c:pt idx="27">
                  <c:v>259.39999999999998</c:v>
                </c:pt>
                <c:pt idx="28">
                  <c:v>254.2</c:v>
                </c:pt>
                <c:pt idx="29">
                  <c:v>249.6</c:v>
                </c:pt>
                <c:pt idx="30">
                  <c:v>252.8</c:v>
                </c:pt>
                <c:pt idx="31">
                  <c:v>255</c:v>
                </c:pt>
                <c:pt idx="32">
                  <c:v>262.5</c:v>
                </c:pt>
                <c:pt idx="33">
                  <c:v>265.2</c:v>
                </c:pt>
                <c:pt idx="34">
                  <c:v>266.8</c:v>
                </c:pt>
                <c:pt idx="35">
                  <c:v>267.39999999999998</c:v>
                </c:pt>
                <c:pt idx="36">
                  <c:v>264.7</c:v>
                </c:pt>
                <c:pt idx="37">
                  <c:v>263.39999999999998</c:v>
                </c:pt>
                <c:pt idx="38">
                  <c:v>262.2</c:v>
                </c:pt>
                <c:pt idx="39">
                  <c:v>260.10000000000002</c:v>
                </c:pt>
                <c:pt idx="40">
                  <c:v>258.2</c:v>
                </c:pt>
                <c:pt idx="41">
                  <c:v>260</c:v>
                </c:pt>
                <c:pt idx="42">
                  <c:v>270.5</c:v>
                </c:pt>
                <c:pt idx="43">
                  <c:v>280.10000000000002</c:v>
                </c:pt>
                <c:pt idx="44">
                  <c:v>280.8</c:v>
                </c:pt>
                <c:pt idx="45">
                  <c:v>280.10000000000002</c:v>
                </c:pt>
                <c:pt idx="46">
                  <c:v>279</c:v>
                </c:pt>
                <c:pt idx="47">
                  <c:v>278.7</c:v>
                </c:pt>
                <c:pt idx="48">
                  <c:v>277.5</c:v>
                </c:pt>
                <c:pt idx="49">
                  <c:v>277.2</c:v>
                </c:pt>
                <c:pt idx="50">
                  <c:v>274.8</c:v>
                </c:pt>
                <c:pt idx="51">
                  <c:v>272.60000000000002</c:v>
                </c:pt>
                <c:pt idx="52">
                  <c:v>273.2</c:v>
                </c:pt>
              </c:numCache>
            </c:numRef>
          </c:val>
          <c:smooth val="0"/>
        </c:ser>
        <c:ser>
          <c:idx val="4"/>
          <c:order val="4"/>
          <c:tx>
            <c:strRef>
              <c:f>Diesel!$I$1</c:f>
              <c:strCache>
                <c:ptCount val="1"/>
                <c:pt idx="0">
                  <c:v>4-Yr-Avg*</c:v>
                </c:pt>
              </c:strCache>
            </c:strRef>
          </c:tx>
          <c:marker>
            <c:symbol val="none"/>
          </c:marker>
          <c:cat>
            <c:strRef>
              <c:f>Diesel!$B$2:$B$54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Diesel!$I$2:$I$54</c:f>
              <c:numCache>
                <c:formatCode>General</c:formatCode>
                <c:ptCount val="53"/>
                <c:pt idx="1">
                  <c:v>294.89999999999998</c:v>
                </c:pt>
                <c:pt idx="2">
                  <c:v>296.3</c:v>
                </c:pt>
                <c:pt idx="3">
                  <c:v>296.10000000000002</c:v>
                </c:pt>
                <c:pt idx="4">
                  <c:v>294.8</c:v>
                </c:pt>
                <c:pt idx="5">
                  <c:v>293.60000000000002</c:v>
                </c:pt>
                <c:pt idx="6">
                  <c:v>294.5</c:v>
                </c:pt>
                <c:pt idx="7">
                  <c:v>296.8</c:v>
                </c:pt>
                <c:pt idx="8">
                  <c:v>302.2</c:v>
                </c:pt>
                <c:pt idx="9">
                  <c:v>308.10000000000002</c:v>
                </c:pt>
                <c:pt idx="10">
                  <c:v>316</c:v>
                </c:pt>
                <c:pt idx="11">
                  <c:v>320.60000000000002</c:v>
                </c:pt>
                <c:pt idx="12">
                  <c:v>323.3</c:v>
                </c:pt>
                <c:pt idx="13">
                  <c:v>326.39999999999998</c:v>
                </c:pt>
                <c:pt idx="14">
                  <c:v>329.4</c:v>
                </c:pt>
                <c:pt idx="15">
                  <c:v>335.9</c:v>
                </c:pt>
                <c:pt idx="16">
                  <c:v>338.6</c:v>
                </c:pt>
                <c:pt idx="17">
                  <c:v>338.9</c:v>
                </c:pt>
                <c:pt idx="18">
                  <c:v>339.5</c:v>
                </c:pt>
                <c:pt idx="19">
                  <c:v>344.5</c:v>
                </c:pt>
                <c:pt idx="20">
                  <c:v>347.1</c:v>
                </c:pt>
                <c:pt idx="21">
                  <c:v>350.4</c:v>
                </c:pt>
                <c:pt idx="22">
                  <c:v>349.7</c:v>
                </c:pt>
                <c:pt idx="23">
                  <c:v>351.9</c:v>
                </c:pt>
                <c:pt idx="24">
                  <c:v>353.7</c:v>
                </c:pt>
                <c:pt idx="25">
                  <c:v>354.4</c:v>
                </c:pt>
                <c:pt idx="26">
                  <c:v>352.4</c:v>
                </c:pt>
                <c:pt idx="27">
                  <c:v>352.4</c:v>
                </c:pt>
                <c:pt idx="28">
                  <c:v>352.7</c:v>
                </c:pt>
                <c:pt idx="29">
                  <c:v>350.9</c:v>
                </c:pt>
                <c:pt idx="30">
                  <c:v>350</c:v>
                </c:pt>
                <c:pt idx="31">
                  <c:v>347.9</c:v>
                </c:pt>
                <c:pt idx="32">
                  <c:v>346.7</c:v>
                </c:pt>
                <c:pt idx="33">
                  <c:v>341.8</c:v>
                </c:pt>
                <c:pt idx="34">
                  <c:v>339.5</c:v>
                </c:pt>
                <c:pt idx="35">
                  <c:v>338.8</c:v>
                </c:pt>
                <c:pt idx="36">
                  <c:v>337.6</c:v>
                </c:pt>
                <c:pt idx="37">
                  <c:v>336.6</c:v>
                </c:pt>
                <c:pt idx="38">
                  <c:v>334.3</c:v>
                </c:pt>
                <c:pt idx="39">
                  <c:v>332.4</c:v>
                </c:pt>
                <c:pt idx="40">
                  <c:v>330.2</c:v>
                </c:pt>
                <c:pt idx="41">
                  <c:v>326.2</c:v>
                </c:pt>
                <c:pt idx="42">
                  <c:v>326.5</c:v>
                </c:pt>
                <c:pt idx="43">
                  <c:v>324.5</c:v>
                </c:pt>
                <c:pt idx="44">
                  <c:v>321.39999999999998</c:v>
                </c:pt>
                <c:pt idx="45">
                  <c:v>318.7</c:v>
                </c:pt>
                <c:pt idx="46">
                  <c:v>319.3</c:v>
                </c:pt>
                <c:pt idx="47">
                  <c:v>315.8</c:v>
                </c:pt>
                <c:pt idx="48">
                  <c:v>312.89999999999998</c:v>
                </c:pt>
                <c:pt idx="49">
                  <c:v>310.39999999999998</c:v>
                </c:pt>
                <c:pt idx="50">
                  <c:v>307.39999999999998</c:v>
                </c:pt>
                <c:pt idx="51">
                  <c:v>304.2</c:v>
                </c:pt>
                <c:pt idx="52">
                  <c:v>303.60000000000002</c:v>
                </c:pt>
              </c:numCache>
            </c:numRef>
          </c:val>
          <c:smooth val="0"/>
        </c:ser>
        <c:dLbls>
          <c:showLegendKey val="0"/>
          <c:showVal val="0"/>
          <c:showCatName val="0"/>
          <c:showSerName val="0"/>
          <c:showPercent val="0"/>
          <c:showBubbleSize val="0"/>
        </c:dLbls>
        <c:marker val="1"/>
        <c:smooth val="0"/>
        <c:axId val="191735296"/>
        <c:axId val="191736832"/>
      </c:lineChart>
      <c:catAx>
        <c:axId val="191735296"/>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1736832"/>
        <c:crosses val="autoZero"/>
        <c:auto val="1"/>
        <c:lblAlgn val="ctr"/>
        <c:lblOffset val="100"/>
        <c:tickLblSkip val="1"/>
        <c:tickMarkSkip val="1"/>
        <c:noMultiLvlLbl val="0"/>
      </c:catAx>
      <c:valAx>
        <c:axId val="191736832"/>
        <c:scaling>
          <c:orientation val="minMax"/>
          <c:max val="500"/>
          <c:min val="180"/>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1735296"/>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Gasoline - Average Weekly Highway Price</a:t>
            </a:r>
          </a:p>
        </c:rich>
      </c:tx>
      <c:layout/>
      <c:overlay val="0"/>
    </c:title>
    <c:autoTitleDeleted val="0"/>
    <c:plotArea>
      <c:layout/>
      <c:lineChart>
        <c:grouping val="standard"/>
        <c:varyColors val="0"/>
        <c:ser>
          <c:idx val="0"/>
          <c:order val="0"/>
          <c:tx>
            <c:strRef>
              <c:f>Gas!$D$1</c:f>
              <c:strCache>
                <c:ptCount val="1"/>
                <c:pt idx="0">
                  <c:v>2012</c:v>
                </c:pt>
              </c:strCache>
            </c:strRef>
          </c:tx>
          <c:spPr>
            <a:ln>
              <a:solidFill>
                <a:schemeClr val="tx1"/>
              </a:solidFill>
            </a:ln>
          </c:spPr>
          <c:marker>
            <c:symbol val="none"/>
          </c:marker>
          <c:cat>
            <c:strRef>
              <c:f>Gas!$B$2:$B$54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Gas!$D$2:$D$54</c:f>
              <c:numCache>
                <c:formatCode>General</c:formatCode>
                <c:ptCount val="53"/>
                <c:pt idx="0" formatCode="#,##0.00">
                  <c:v>325.8</c:v>
                </c:pt>
                <c:pt idx="1">
                  <c:v>329.9</c:v>
                </c:pt>
                <c:pt idx="2">
                  <c:v>338.2</c:v>
                </c:pt>
                <c:pt idx="3">
                  <c:v>339.1</c:v>
                </c:pt>
                <c:pt idx="4">
                  <c:v>338.9</c:v>
                </c:pt>
                <c:pt idx="5">
                  <c:v>343.9</c:v>
                </c:pt>
                <c:pt idx="6">
                  <c:v>348.2</c:v>
                </c:pt>
                <c:pt idx="7">
                  <c:v>352.3</c:v>
                </c:pt>
                <c:pt idx="8">
                  <c:v>359.1</c:v>
                </c:pt>
                <c:pt idx="9">
                  <c:v>371.2</c:v>
                </c:pt>
                <c:pt idx="10">
                  <c:v>379.3</c:v>
                </c:pt>
                <c:pt idx="11">
                  <c:v>382.9</c:v>
                </c:pt>
                <c:pt idx="12">
                  <c:v>386.7</c:v>
                </c:pt>
                <c:pt idx="13">
                  <c:v>391.8</c:v>
                </c:pt>
                <c:pt idx="14">
                  <c:v>394.1</c:v>
                </c:pt>
                <c:pt idx="15">
                  <c:v>393.9</c:v>
                </c:pt>
                <c:pt idx="16">
                  <c:v>392.2</c:v>
                </c:pt>
                <c:pt idx="17">
                  <c:v>387</c:v>
                </c:pt>
                <c:pt idx="18">
                  <c:v>383</c:v>
                </c:pt>
                <c:pt idx="19">
                  <c:v>379</c:v>
                </c:pt>
                <c:pt idx="20">
                  <c:v>375.4</c:v>
                </c:pt>
                <c:pt idx="21">
                  <c:v>371.4</c:v>
                </c:pt>
                <c:pt idx="22">
                  <c:v>366.9</c:v>
                </c:pt>
                <c:pt idx="23">
                  <c:v>361.2</c:v>
                </c:pt>
                <c:pt idx="24">
                  <c:v>357.2</c:v>
                </c:pt>
                <c:pt idx="25">
                  <c:v>353.3</c:v>
                </c:pt>
                <c:pt idx="26">
                  <c:v>343.7</c:v>
                </c:pt>
                <c:pt idx="27">
                  <c:v>335.6</c:v>
                </c:pt>
                <c:pt idx="28">
                  <c:v>341.1</c:v>
                </c:pt>
                <c:pt idx="29">
                  <c:v>342.7</c:v>
                </c:pt>
                <c:pt idx="30">
                  <c:v>349.4</c:v>
                </c:pt>
                <c:pt idx="31">
                  <c:v>350.8</c:v>
                </c:pt>
                <c:pt idx="32">
                  <c:v>364.5</c:v>
                </c:pt>
                <c:pt idx="33">
                  <c:v>372.1</c:v>
                </c:pt>
                <c:pt idx="34">
                  <c:v>374.4</c:v>
                </c:pt>
                <c:pt idx="35">
                  <c:v>377.6</c:v>
                </c:pt>
                <c:pt idx="36">
                  <c:v>384.3</c:v>
                </c:pt>
                <c:pt idx="37">
                  <c:v>384.7</c:v>
                </c:pt>
                <c:pt idx="38">
                  <c:v>387.8</c:v>
                </c:pt>
                <c:pt idx="39">
                  <c:v>382.6</c:v>
                </c:pt>
                <c:pt idx="40">
                  <c:v>380.4</c:v>
                </c:pt>
                <c:pt idx="41">
                  <c:v>385</c:v>
                </c:pt>
              </c:numCache>
            </c:numRef>
          </c:val>
          <c:smooth val="0"/>
        </c:ser>
        <c:ser>
          <c:idx val="1"/>
          <c:order val="1"/>
          <c:tx>
            <c:strRef>
              <c:f>Gas!$F$1</c:f>
              <c:strCache>
                <c:ptCount val="1"/>
                <c:pt idx="0">
                  <c:v>2010</c:v>
                </c:pt>
              </c:strCache>
            </c:strRef>
          </c:tx>
          <c:marker>
            <c:symbol val="none"/>
          </c:marker>
          <c:cat>
            <c:strRef>
              <c:f>Gas!$B$2:$B$54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Gas!$F$2:$F$54</c:f>
              <c:numCache>
                <c:formatCode>General</c:formatCode>
                <c:ptCount val="53"/>
                <c:pt idx="1">
                  <c:v>266.5</c:v>
                </c:pt>
                <c:pt idx="2">
                  <c:v>275.10000000000002</c:v>
                </c:pt>
                <c:pt idx="3">
                  <c:v>273.89999999999998</c:v>
                </c:pt>
                <c:pt idx="4">
                  <c:v>270.5</c:v>
                </c:pt>
                <c:pt idx="5">
                  <c:v>266.10000000000002</c:v>
                </c:pt>
                <c:pt idx="6">
                  <c:v>265.2</c:v>
                </c:pt>
                <c:pt idx="7">
                  <c:v>260.8</c:v>
                </c:pt>
                <c:pt idx="8">
                  <c:v>265.5</c:v>
                </c:pt>
                <c:pt idx="9">
                  <c:v>270.2</c:v>
                </c:pt>
                <c:pt idx="10">
                  <c:v>275.10000000000002</c:v>
                </c:pt>
                <c:pt idx="11">
                  <c:v>278.8</c:v>
                </c:pt>
                <c:pt idx="12">
                  <c:v>281.89999999999998</c:v>
                </c:pt>
                <c:pt idx="13">
                  <c:v>279.8</c:v>
                </c:pt>
                <c:pt idx="14">
                  <c:v>282.60000000000002</c:v>
                </c:pt>
                <c:pt idx="15">
                  <c:v>285.8</c:v>
                </c:pt>
                <c:pt idx="16">
                  <c:v>286</c:v>
                </c:pt>
                <c:pt idx="17">
                  <c:v>284.89999999999998</c:v>
                </c:pt>
                <c:pt idx="18">
                  <c:v>289.8</c:v>
                </c:pt>
                <c:pt idx="19">
                  <c:v>290.5</c:v>
                </c:pt>
                <c:pt idx="20">
                  <c:v>286.39999999999998</c:v>
                </c:pt>
                <c:pt idx="21">
                  <c:v>278.60000000000002</c:v>
                </c:pt>
                <c:pt idx="22">
                  <c:v>272.8</c:v>
                </c:pt>
                <c:pt idx="23">
                  <c:v>272.5</c:v>
                </c:pt>
                <c:pt idx="24">
                  <c:v>270.10000000000002</c:v>
                </c:pt>
                <c:pt idx="25">
                  <c:v>274.3</c:v>
                </c:pt>
                <c:pt idx="26">
                  <c:v>275.7</c:v>
                </c:pt>
                <c:pt idx="27">
                  <c:v>272.60000000000002</c:v>
                </c:pt>
                <c:pt idx="28">
                  <c:v>271.8</c:v>
                </c:pt>
                <c:pt idx="29">
                  <c:v>272.2</c:v>
                </c:pt>
                <c:pt idx="30">
                  <c:v>274.89999999999998</c:v>
                </c:pt>
                <c:pt idx="31">
                  <c:v>273.5</c:v>
                </c:pt>
                <c:pt idx="32">
                  <c:v>278.3</c:v>
                </c:pt>
                <c:pt idx="33">
                  <c:v>274.5</c:v>
                </c:pt>
                <c:pt idx="34">
                  <c:v>270.39999999999998</c:v>
                </c:pt>
                <c:pt idx="35">
                  <c:v>268.2</c:v>
                </c:pt>
                <c:pt idx="36">
                  <c:v>268.2</c:v>
                </c:pt>
                <c:pt idx="37">
                  <c:v>272.10000000000002</c:v>
                </c:pt>
                <c:pt idx="38">
                  <c:v>272.3</c:v>
                </c:pt>
                <c:pt idx="39">
                  <c:v>269.39999999999998</c:v>
                </c:pt>
                <c:pt idx="40">
                  <c:v>273.2</c:v>
                </c:pt>
                <c:pt idx="41">
                  <c:v>281.89999999999998</c:v>
                </c:pt>
                <c:pt idx="42">
                  <c:v>283.39999999999998</c:v>
                </c:pt>
                <c:pt idx="43">
                  <c:v>281.7</c:v>
                </c:pt>
                <c:pt idx="44">
                  <c:v>280.60000000000002</c:v>
                </c:pt>
                <c:pt idx="45">
                  <c:v>286.5</c:v>
                </c:pt>
                <c:pt idx="46">
                  <c:v>282.89999999999998</c:v>
                </c:pt>
                <c:pt idx="47">
                  <c:v>287.60000000000002</c:v>
                </c:pt>
                <c:pt idx="48">
                  <c:v>285.60000000000002</c:v>
                </c:pt>
                <c:pt idx="49">
                  <c:v>295.8</c:v>
                </c:pt>
                <c:pt idx="50">
                  <c:v>298</c:v>
                </c:pt>
                <c:pt idx="51">
                  <c:v>298.2</c:v>
                </c:pt>
                <c:pt idx="52">
                  <c:v>305.2</c:v>
                </c:pt>
              </c:numCache>
            </c:numRef>
          </c:val>
          <c:smooth val="0"/>
        </c:ser>
        <c:ser>
          <c:idx val="2"/>
          <c:order val="2"/>
          <c:tx>
            <c:strRef>
              <c:f>Gas!$G$1</c:f>
              <c:strCache>
                <c:ptCount val="1"/>
                <c:pt idx="0">
                  <c:v>2009</c:v>
                </c:pt>
              </c:strCache>
            </c:strRef>
          </c:tx>
          <c:marker>
            <c:symbol val="none"/>
          </c:marker>
          <c:cat>
            <c:strRef>
              <c:f>Gas!$B$2:$B$54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Gas!$G$2:$G$54</c:f>
              <c:numCache>
                <c:formatCode>General</c:formatCode>
                <c:ptCount val="53"/>
                <c:pt idx="1">
                  <c:v>168.4</c:v>
                </c:pt>
                <c:pt idx="2">
                  <c:v>178.4</c:v>
                </c:pt>
                <c:pt idx="3">
                  <c:v>184.7</c:v>
                </c:pt>
                <c:pt idx="4">
                  <c:v>183.8</c:v>
                </c:pt>
                <c:pt idx="5">
                  <c:v>189.2</c:v>
                </c:pt>
                <c:pt idx="6">
                  <c:v>192.6</c:v>
                </c:pt>
                <c:pt idx="7">
                  <c:v>196.4</c:v>
                </c:pt>
                <c:pt idx="8">
                  <c:v>190.9</c:v>
                </c:pt>
                <c:pt idx="9">
                  <c:v>193.4</c:v>
                </c:pt>
                <c:pt idx="10">
                  <c:v>194.1</c:v>
                </c:pt>
                <c:pt idx="11">
                  <c:v>191</c:v>
                </c:pt>
                <c:pt idx="12">
                  <c:v>196.2</c:v>
                </c:pt>
                <c:pt idx="13">
                  <c:v>204.6</c:v>
                </c:pt>
                <c:pt idx="14">
                  <c:v>203.7</c:v>
                </c:pt>
                <c:pt idx="15">
                  <c:v>205.1</c:v>
                </c:pt>
                <c:pt idx="16">
                  <c:v>205.9</c:v>
                </c:pt>
                <c:pt idx="17">
                  <c:v>204.9</c:v>
                </c:pt>
                <c:pt idx="18">
                  <c:v>207.8</c:v>
                </c:pt>
                <c:pt idx="19">
                  <c:v>224</c:v>
                </c:pt>
                <c:pt idx="20">
                  <c:v>230.9</c:v>
                </c:pt>
                <c:pt idx="21">
                  <c:v>243.5</c:v>
                </c:pt>
                <c:pt idx="22">
                  <c:v>252.4</c:v>
                </c:pt>
                <c:pt idx="23">
                  <c:v>262.39999999999998</c:v>
                </c:pt>
                <c:pt idx="24">
                  <c:v>267.2</c:v>
                </c:pt>
                <c:pt idx="25">
                  <c:v>269.10000000000002</c:v>
                </c:pt>
                <c:pt idx="26">
                  <c:v>264.2</c:v>
                </c:pt>
                <c:pt idx="27">
                  <c:v>261.2</c:v>
                </c:pt>
                <c:pt idx="28">
                  <c:v>252.8</c:v>
                </c:pt>
                <c:pt idx="29">
                  <c:v>246.3</c:v>
                </c:pt>
                <c:pt idx="30">
                  <c:v>250.3</c:v>
                </c:pt>
                <c:pt idx="31">
                  <c:v>255.7</c:v>
                </c:pt>
                <c:pt idx="32">
                  <c:v>264.7</c:v>
                </c:pt>
                <c:pt idx="33">
                  <c:v>263.7</c:v>
                </c:pt>
                <c:pt idx="34">
                  <c:v>262.8</c:v>
                </c:pt>
                <c:pt idx="35">
                  <c:v>261.3</c:v>
                </c:pt>
                <c:pt idx="36">
                  <c:v>258.8</c:v>
                </c:pt>
                <c:pt idx="37">
                  <c:v>257.7</c:v>
                </c:pt>
                <c:pt idx="38">
                  <c:v>255.2</c:v>
                </c:pt>
                <c:pt idx="39">
                  <c:v>249.9</c:v>
                </c:pt>
                <c:pt idx="40">
                  <c:v>246.8</c:v>
                </c:pt>
                <c:pt idx="41">
                  <c:v>248.9</c:v>
                </c:pt>
                <c:pt idx="42">
                  <c:v>257.39999999999998</c:v>
                </c:pt>
                <c:pt idx="43">
                  <c:v>267.39999999999998</c:v>
                </c:pt>
                <c:pt idx="44">
                  <c:v>269.39999999999998</c:v>
                </c:pt>
                <c:pt idx="45">
                  <c:v>266.60000000000002</c:v>
                </c:pt>
                <c:pt idx="46">
                  <c:v>262.89999999999998</c:v>
                </c:pt>
                <c:pt idx="47">
                  <c:v>263.89999999999998</c:v>
                </c:pt>
                <c:pt idx="48">
                  <c:v>262.89999999999998</c:v>
                </c:pt>
                <c:pt idx="49">
                  <c:v>263.39999999999998</c:v>
                </c:pt>
                <c:pt idx="50">
                  <c:v>259.89999999999998</c:v>
                </c:pt>
                <c:pt idx="51">
                  <c:v>258.89999999999998</c:v>
                </c:pt>
                <c:pt idx="52">
                  <c:v>260.7</c:v>
                </c:pt>
              </c:numCache>
            </c:numRef>
          </c:val>
          <c:smooth val="0"/>
        </c:ser>
        <c:ser>
          <c:idx val="3"/>
          <c:order val="3"/>
          <c:tx>
            <c:strRef>
              <c:f>Gas!$H$1</c:f>
              <c:strCache>
                <c:ptCount val="1"/>
                <c:pt idx="0">
                  <c:v>2008</c:v>
                </c:pt>
              </c:strCache>
            </c:strRef>
          </c:tx>
          <c:marker>
            <c:symbol val="none"/>
          </c:marker>
          <c:cat>
            <c:strRef>
              <c:f>Gas!$B$2:$B$54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Gas!$H$2:$H$54</c:f>
              <c:numCache>
                <c:formatCode>General</c:formatCode>
                <c:ptCount val="53"/>
                <c:pt idx="1">
                  <c:v>310.89999999999998</c:v>
                </c:pt>
                <c:pt idx="2">
                  <c:v>306.8</c:v>
                </c:pt>
                <c:pt idx="3">
                  <c:v>301.7</c:v>
                </c:pt>
                <c:pt idx="4">
                  <c:v>297.7</c:v>
                </c:pt>
                <c:pt idx="5">
                  <c:v>297.8</c:v>
                </c:pt>
                <c:pt idx="6">
                  <c:v>296</c:v>
                </c:pt>
                <c:pt idx="7">
                  <c:v>304.2</c:v>
                </c:pt>
                <c:pt idx="8">
                  <c:v>313</c:v>
                </c:pt>
                <c:pt idx="9">
                  <c:v>316.2</c:v>
                </c:pt>
                <c:pt idx="10">
                  <c:v>322.5</c:v>
                </c:pt>
                <c:pt idx="11">
                  <c:v>328.4</c:v>
                </c:pt>
                <c:pt idx="12">
                  <c:v>325.89999999999998</c:v>
                </c:pt>
                <c:pt idx="13">
                  <c:v>329</c:v>
                </c:pt>
                <c:pt idx="14">
                  <c:v>333.2</c:v>
                </c:pt>
                <c:pt idx="15">
                  <c:v>338.9</c:v>
                </c:pt>
                <c:pt idx="16">
                  <c:v>350.8</c:v>
                </c:pt>
                <c:pt idx="17">
                  <c:v>360.3</c:v>
                </c:pt>
                <c:pt idx="18">
                  <c:v>361.3</c:v>
                </c:pt>
                <c:pt idx="19">
                  <c:v>372.2</c:v>
                </c:pt>
                <c:pt idx="20">
                  <c:v>379.1</c:v>
                </c:pt>
                <c:pt idx="21">
                  <c:v>393.7</c:v>
                </c:pt>
                <c:pt idx="22">
                  <c:v>397.6</c:v>
                </c:pt>
                <c:pt idx="23">
                  <c:v>403.9</c:v>
                </c:pt>
                <c:pt idx="24">
                  <c:v>408.2</c:v>
                </c:pt>
                <c:pt idx="25">
                  <c:v>407.9</c:v>
                </c:pt>
                <c:pt idx="26">
                  <c:v>409.5</c:v>
                </c:pt>
                <c:pt idx="27">
                  <c:v>411.4</c:v>
                </c:pt>
                <c:pt idx="28">
                  <c:v>411.3</c:v>
                </c:pt>
                <c:pt idx="29">
                  <c:v>406.4</c:v>
                </c:pt>
                <c:pt idx="30">
                  <c:v>395.5</c:v>
                </c:pt>
                <c:pt idx="31">
                  <c:v>388</c:v>
                </c:pt>
                <c:pt idx="32">
                  <c:v>380.9</c:v>
                </c:pt>
                <c:pt idx="33">
                  <c:v>374</c:v>
                </c:pt>
                <c:pt idx="34">
                  <c:v>368.5</c:v>
                </c:pt>
                <c:pt idx="35">
                  <c:v>368</c:v>
                </c:pt>
                <c:pt idx="36">
                  <c:v>364.8</c:v>
                </c:pt>
                <c:pt idx="37">
                  <c:v>383.5</c:v>
                </c:pt>
                <c:pt idx="38">
                  <c:v>371.8</c:v>
                </c:pt>
                <c:pt idx="39">
                  <c:v>363.2</c:v>
                </c:pt>
                <c:pt idx="40">
                  <c:v>348.4</c:v>
                </c:pt>
                <c:pt idx="41">
                  <c:v>315.10000000000002</c:v>
                </c:pt>
                <c:pt idx="42">
                  <c:v>291.39999999999998</c:v>
                </c:pt>
                <c:pt idx="43">
                  <c:v>265.60000000000002</c:v>
                </c:pt>
                <c:pt idx="44">
                  <c:v>240</c:v>
                </c:pt>
                <c:pt idx="45">
                  <c:v>222.4</c:v>
                </c:pt>
                <c:pt idx="46">
                  <c:v>207.2</c:v>
                </c:pt>
                <c:pt idx="47">
                  <c:v>189.2</c:v>
                </c:pt>
                <c:pt idx="48">
                  <c:v>181.1</c:v>
                </c:pt>
                <c:pt idx="49">
                  <c:v>169.9</c:v>
                </c:pt>
                <c:pt idx="50">
                  <c:v>165.9</c:v>
                </c:pt>
                <c:pt idx="51">
                  <c:v>165.3</c:v>
                </c:pt>
                <c:pt idx="52">
                  <c:v>161.30000000000001</c:v>
                </c:pt>
              </c:numCache>
            </c:numRef>
          </c:val>
          <c:smooth val="0"/>
        </c:ser>
        <c:ser>
          <c:idx val="4"/>
          <c:order val="4"/>
          <c:tx>
            <c:strRef>
              <c:f>Gas!$I$1</c:f>
              <c:strCache>
                <c:ptCount val="1"/>
                <c:pt idx="0">
                  <c:v>4-Yr-Avg*</c:v>
                </c:pt>
              </c:strCache>
            </c:strRef>
          </c:tx>
          <c:marker>
            <c:symbol val="none"/>
          </c:marker>
          <c:cat>
            <c:strRef>
              <c:f>Gas!$B$2:$B$54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Gas!$I$2:$I$54</c:f>
              <c:numCache>
                <c:formatCode>General</c:formatCode>
                <c:ptCount val="53"/>
                <c:pt idx="1">
                  <c:v>263.2</c:v>
                </c:pt>
                <c:pt idx="2">
                  <c:v>267.3</c:v>
                </c:pt>
                <c:pt idx="3">
                  <c:v>267.7</c:v>
                </c:pt>
                <c:pt idx="4">
                  <c:v>265.8</c:v>
                </c:pt>
                <c:pt idx="5">
                  <c:v>265.8</c:v>
                </c:pt>
                <c:pt idx="6">
                  <c:v>266.8</c:v>
                </c:pt>
                <c:pt idx="7">
                  <c:v>268.89999999999998</c:v>
                </c:pt>
                <c:pt idx="8">
                  <c:v>272.10000000000002</c:v>
                </c:pt>
                <c:pt idx="9">
                  <c:v>279.5</c:v>
                </c:pt>
                <c:pt idx="10">
                  <c:v>285.89999999999998</c:v>
                </c:pt>
                <c:pt idx="11">
                  <c:v>288.7</c:v>
                </c:pt>
                <c:pt idx="12">
                  <c:v>290.10000000000002</c:v>
                </c:pt>
                <c:pt idx="13">
                  <c:v>293.3</c:v>
                </c:pt>
                <c:pt idx="14">
                  <c:v>297</c:v>
                </c:pt>
                <c:pt idx="15">
                  <c:v>302.2</c:v>
                </c:pt>
                <c:pt idx="16">
                  <c:v>306.8</c:v>
                </c:pt>
                <c:pt idx="17">
                  <c:v>309.5</c:v>
                </c:pt>
                <c:pt idx="18">
                  <c:v>313.8</c:v>
                </c:pt>
                <c:pt idx="19">
                  <c:v>320.8</c:v>
                </c:pt>
                <c:pt idx="20">
                  <c:v>323.10000000000002</c:v>
                </c:pt>
                <c:pt idx="21">
                  <c:v>325.2</c:v>
                </c:pt>
                <c:pt idx="22">
                  <c:v>325.60000000000002</c:v>
                </c:pt>
                <c:pt idx="23">
                  <c:v>329.2</c:v>
                </c:pt>
                <c:pt idx="24">
                  <c:v>329.2</c:v>
                </c:pt>
                <c:pt idx="25">
                  <c:v>329.1</c:v>
                </c:pt>
                <c:pt idx="26">
                  <c:v>326.7</c:v>
                </c:pt>
                <c:pt idx="27">
                  <c:v>325.8</c:v>
                </c:pt>
                <c:pt idx="28">
                  <c:v>325</c:v>
                </c:pt>
                <c:pt idx="29">
                  <c:v>323.3</c:v>
                </c:pt>
                <c:pt idx="30">
                  <c:v>322.7</c:v>
                </c:pt>
                <c:pt idx="31">
                  <c:v>322.10000000000002</c:v>
                </c:pt>
                <c:pt idx="32">
                  <c:v>322.8</c:v>
                </c:pt>
                <c:pt idx="33">
                  <c:v>318.2</c:v>
                </c:pt>
                <c:pt idx="34">
                  <c:v>315</c:v>
                </c:pt>
                <c:pt idx="35">
                  <c:v>315.10000000000002</c:v>
                </c:pt>
                <c:pt idx="36">
                  <c:v>314.8</c:v>
                </c:pt>
                <c:pt idx="37">
                  <c:v>319.89999999999998</c:v>
                </c:pt>
                <c:pt idx="38">
                  <c:v>314.89999999999998</c:v>
                </c:pt>
                <c:pt idx="39">
                  <c:v>308.39999999999998</c:v>
                </c:pt>
                <c:pt idx="40">
                  <c:v>302.89999999999998</c:v>
                </c:pt>
                <c:pt idx="41">
                  <c:v>296.89999999999998</c:v>
                </c:pt>
                <c:pt idx="42">
                  <c:v>295</c:v>
                </c:pt>
                <c:pt idx="43">
                  <c:v>290.2</c:v>
                </c:pt>
                <c:pt idx="44">
                  <c:v>283.8</c:v>
                </c:pt>
                <c:pt idx="45">
                  <c:v>279.5</c:v>
                </c:pt>
                <c:pt idx="46">
                  <c:v>274.2</c:v>
                </c:pt>
                <c:pt idx="47">
                  <c:v>269.39999999999998</c:v>
                </c:pt>
                <c:pt idx="48">
                  <c:v>265.10000000000002</c:v>
                </c:pt>
                <c:pt idx="49">
                  <c:v>264.5</c:v>
                </c:pt>
                <c:pt idx="50">
                  <c:v>262.8</c:v>
                </c:pt>
                <c:pt idx="51">
                  <c:v>261.3</c:v>
                </c:pt>
                <c:pt idx="52">
                  <c:v>263.3</c:v>
                </c:pt>
              </c:numCache>
            </c:numRef>
          </c:val>
          <c:smooth val="0"/>
        </c:ser>
        <c:ser>
          <c:idx val="5"/>
          <c:order val="5"/>
          <c:tx>
            <c:strRef>
              <c:f>Gas!$E$1</c:f>
              <c:strCache>
                <c:ptCount val="1"/>
                <c:pt idx="0">
                  <c:v>2011</c:v>
                </c:pt>
              </c:strCache>
            </c:strRef>
          </c:tx>
          <c:marker>
            <c:symbol val="none"/>
          </c:marker>
          <c:val>
            <c:numRef>
              <c:f>Gas!$E$2:$E$54</c:f>
              <c:numCache>
                <c:formatCode>General</c:formatCode>
                <c:ptCount val="53"/>
                <c:pt idx="1">
                  <c:v>307</c:v>
                </c:pt>
                <c:pt idx="2">
                  <c:v>308.89999999999998</c:v>
                </c:pt>
                <c:pt idx="3">
                  <c:v>310.39999999999998</c:v>
                </c:pt>
                <c:pt idx="4">
                  <c:v>311</c:v>
                </c:pt>
                <c:pt idx="5">
                  <c:v>310.10000000000002</c:v>
                </c:pt>
                <c:pt idx="6">
                  <c:v>313.2</c:v>
                </c:pt>
                <c:pt idx="7">
                  <c:v>314</c:v>
                </c:pt>
                <c:pt idx="8">
                  <c:v>318.89999999999998</c:v>
                </c:pt>
                <c:pt idx="9">
                  <c:v>338.3</c:v>
                </c:pt>
                <c:pt idx="10">
                  <c:v>352</c:v>
                </c:pt>
                <c:pt idx="11">
                  <c:v>356.7</c:v>
                </c:pt>
                <c:pt idx="12">
                  <c:v>356.2</c:v>
                </c:pt>
                <c:pt idx="13">
                  <c:v>359.6</c:v>
                </c:pt>
                <c:pt idx="14">
                  <c:v>368.4</c:v>
                </c:pt>
                <c:pt idx="15">
                  <c:v>379.1</c:v>
                </c:pt>
                <c:pt idx="16">
                  <c:v>384.4</c:v>
                </c:pt>
                <c:pt idx="17">
                  <c:v>387.9</c:v>
                </c:pt>
                <c:pt idx="18">
                  <c:v>396.3</c:v>
                </c:pt>
                <c:pt idx="19">
                  <c:v>396.5</c:v>
                </c:pt>
                <c:pt idx="20">
                  <c:v>396</c:v>
                </c:pt>
                <c:pt idx="21">
                  <c:v>384.9</c:v>
                </c:pt>
                <c:pt idx="22">
                  <c:v>379.4</c:v>
                </c:pt>
                <c:pt idx="23">
                  <c:v>378.1</c:v>
                </c:pt>
                <c:pt idx="24">
                  <c:v>371.3</c:v>
                </c:pt>
                <c:pt idx="25">
                  <c:v>365.2</c:v>
                </c:pt>
                <c:pt idx="26">
                  <c:v>357.4</c:v>
                </c:pt>
                <c:pt idx="27">
                  <c:v>357.9</c:v>
                </c:pt>
                <c:pt idx="28">
                  <c:v>364.1</c:v>
                </c:pt>
                <c:pt idx="29">
                  <c:v>368.2</c:v>
                </c:pt>
                <c:pt idx="30">
                  <c:v>369.9</c:v>
                </c:pt>
                <c:pt idx="31">
                  <c:v>371.1</c:v>
                </c:pt>
                <c:pt idx="32">
                  <c:v>367.4</c:v>
                </c:pt>
                <c:pt idx="33">
                  <c:v>360.4</c:v>
                </c:pt>
                <c:pt idx="34">
                  <c:v>358.1</c:v>
                </c:pt>
                <c:pt idx="35">
                  <c:v>362.7</c:v>
                </c:pt>
                <c:pt idx="36">
                  <c:v>367.4</c:v>
                </c:pt>
                <c:pt idx="37">
                  <c:v>366.1</c:v>
                </c:pt>
                <c:pt idx="38">
                  <c:v>360.1</c:v>
                </c:pt>
                <c:pt idx="39">
                  <c:v>350.9</c:v>
                </c:pt>
                <c:pt idx="40">
                  <c:v>343.3</c:v>
                </c:pt>
                <c:pt idx="41">
                  <c:v>341.7</c:v>
                </c:pt>
                <c:pt idx="42">
                  <c:v>347.6</c:v>
                </c:pt>
                <c:pt idx="43">
                  <c:v>346.2</c:v>
                </c:pt>
                <c:pt idx="44">
                  <c:v>345.2</c:v>
                </c:pt>
                <c:pt idx="45">
                  <c:v>342.4</c:v>
                </c:pt>
                <c:pt idx="46">
                  <c:v>343.6</c:v>
                </c:pt>
                <c:pt idx="47">
                  <c:v>336.8</c:v>
                </c:pt>
                <c:pt idx="48">
                  <c:v>330.7</c:v>
                </c:pt>
                <c:pt idx="49">
                  <c:v>329</c:v>
                </c:pt>
                <c:pt idx="50">
                  <c:v>327.39999999999998</c:v>
                </c:pt>
                <c:pt idx="51">
                  <c:v>322.89999999999998</c:v>
                </c:pt>
                <c:pt idx="52">
                  <c:v>325.8</c:v>
                </c:pt>
              </c:numCache>
            </c:numRef>
          </c:val>
          <c:smooth val="0"/>
        </c:ser>
        <c:dLbls>
          <c:showLegendKey val="0"/>
          <c:showVal val="0"/>
          <c:showCatName val="0"/>
          <c:showSerName val="0"/>
          <c:showPercent val="0"/>
          <c:showBubbleSize val="0"/>
        </c:dLbls>
        <c:marker val="1"/>
        <c:smooth val="0"/>
        <c:axId val="192180224"/>
        <c:axId val="192181760"/>
      </c:lineChart>
      <c:catAx>
        <c:axId val="192180224"/>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2181760"/>
        <c:crosses val="autoZero"/>
        <c:auto val="1"/>
        <c:lblAlgn val="ctr"/>
        <c:lblOffset val="100"/>
        <c:tickLblSkip val="1"/>
        <c:tickMarkSkip val="1"/>
        <c:noMultiLvlLbl val="0"/>
      </c:catAx>
      <c:valAx>
        <c:axId val="192181760"/>
        <c:scaling>
          <c:orientation val="minMax"/>
          <c:max val="430"/>
          <c:min val="150"/>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2180224"/>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650" b="1" i="0" u="none" strike="noStrike" baseline="0">
                <a:solidFill>
                  <a:srgbClr val="000000"/>
                </a:solidFill>
                <a:latin typeface="Calibri"/>
                <a:ea typeface="Calibri"/>
                <a:cs typeface="Calibri"/>
              </a:defRPr>
            </a:pPr>
            <a:r>
              <a:rPr lang="en-US" sz="650"/>
              <a:t>Crude Oil - Average Weekly Price - NYMEX</a:t>
            </a:r>
          </a:p>
        </c:rich>
      </c:tx>
      <c:layout/>
      <c:overlay val="0"/>
    </c:title>
    <c:autoTitleDeleted val="0"/>
    <c:plotArea>
      <c:layout/>
      <c:lineChart>
        <c:grouping val="standard"/>
        <c:varyColors val="0"/>
        <c:ser>
          <c:idx val="0"/>
          <c:order val="0"/>
          <c:tx>
            <c:strRef>
              <c:f>Sheet1!$C$1</c:f>
              <c:strCache>
                <c:ptCount val="1"/>
              </c:strCache>
            </c:strRef>
          </c:tx>
          <c:marker>
            <c:symbol val="none"/>
          </c:marker>
          <c:cat>
            <c:strRef>
              <c:f>Sheet1!$B$16:$B$201</c:f>
              <c:strCache>
                <c:ptCount val="144"/>
                <c:pt idx="0">
                  <c:v>J</c:v>
                </c:pt>
                <c:pt idx="4">
                  <c:v>F</c:v>
                </c:pt>
                <c:pt idx="8">
                  <c:v>M</c:v>
                </c:pt>
                <c:pt idx="13">
                  <c:v>A</c:v>
                </c:pt>
                <c:pt idx="17">
                  <c:v>M</c:v>
                </c:pt>
                <c:pt idx="21">
                  <c:v>J</c:v>
                </c:pt>
                <c:pt idx="26">
                  <c:v>J</c:v>
                </c:pt>
                <c:pt idx="30">
                  <c:v>A</c:v>
                </c:pt>
                <c:pt idx="35">
                  <c:v>S</c:v>
                </c:pt>
                <c:pt idx="39">
                  <c:v>O</c:v>
                </c:pt>
                <c:pt idx="43">
                  <c:v>N</c:v>
                </c:pt>
                <c:pt idx="48">
                  <c:v>D</c:v>
                </c:pt>
                <c:pt idx="52">
                  <c:v>J</c:v>
                </c:pt>
                <c:pt idx="56">
                  <c:v>F</c:v>
                </c:pt>
                <c:pt idx="60">
                  <c:v>M</c:v>
                </c:pt>
                <c:pt idx="65">
                  <c:v>A</c:v>
                </c:pt>
                <c:pt idx="69">
                  <c:v>M</c:v>
                </c:pt>
                <c:pt idx="74">
                  <c:v>J</c:v>
                </c:pt>
                <c:pt idx="78">
                  <c:v>J</c:v>
                </c:pt>
                <c:pt idx="82">
                  <c:v>A</c:v>
                </c:pt>
                <c:pt idx="87">
                  <c:v>S</c:v>
                </c:pt>
                <c:pt idx="91">
                  <c:v>O</c:v>
                </c:pt>
                <c:pt idx="95">
                  <c:v>N</c:v>
                </c:pt>
                <c:pt idx="99">
                  <c:v>D</c:v>
                </c:pt>
                <c:pt idx="104">
                  <c:v>J</c:v>
                </c:pt>
                <c:pt idx="109">
                  <c:v>F</c:v>
                </c:pt>
                <c:pt idx="113">
                  <c:v>M</c:v>
                </c:pt>
                <c:pt idx="117">
                  <c:v>A</c:v>
                </c:pt>
                <c:pt idx="122">
                  <c:v>M</c:v>
                </c:pt>
                <c:pt idx="126">
                  <c:v>J</c:v>
                </c:pt>
                <c:pt idx="130">
                  <c:v>J</c:v>
                </c:pt>
                <c:pt idx="135">
                  <c:v>A</c:v>
                </c:pt>
                <c:pt idx="139">
                  <c:v>S</c:v>
                </c:pt>
                <c:pt idx="143">
                  <c:v>O</c:v>
                </c:pt>
              </c:strCache>
            </c:strRef>
          </c:cat>
          <c:val>
            <c:numRef>
              <c:f>(Sheet1!$C$2:$C$110,Sheet1!$C$111:$C$114,Sheet1!$C$115:$C$118)</c:f>
            </c:numRef>
          </c:val>
          <c:smooth val="0"/>
        </c:ser>
        <c:ser>
          <c:idx val="1"/>
          <c:order val="1"/>
          <c:tx>
            <c:strRef>
              <c:f>Sheet1!$D$1</c:f>
              <c:strCache>
                <c:ptCount val="1"/>
                <c:pt idx="0">
                  <c:v>Crude</c:v>
                </c:pt>
              </c:strCache>
            </c:strRef>
          </c:tx>
          <c:spPr>
            <a:ln w="19050"/>
          </c:spPr>
          <c:marker>
            <c:symbol val="none"/>
          </c:marker>
          <c:cat>
            <c:strRef>
              <c:f>Sheet1!$B$16:$B$201</c:f>
              <c:strCache>
                <c:ptCount val="144"/>
                <c:pt idx="0">
                  <c:v>J</c:v>
                </c:pt>
                <c:pt idx="4">
                  <c:v>F</c:v>
                </c:pt>
                <c:pt idx="8">
                  <c:v>M</c:v>
                </c:pt>
                <c:pt idx="13">
                  <c:v>A</c:v>
                </c:pt>
                <c:pt idx="17">
                  <c:v>M</c:v>
                </c:pt>
                <c:pt idx="21">
                  <c:v>J</c:v>
                </c:pt>
                <c:pt idx="26">
                  <c:v>J</c:v>
                </c:pt>
                <c:pt idx="30">
                  <c:v>A</c:v>
                </c:pt>
                <c:pt idx="35">
                  <c:v>S</c:v>
                </c:pt>
                <c:pt idx="39">
                  <c:v>O</c:v>
                </c:pt>
                <c:pt idx="43">
                  <c:v>N</c:v>
                </c:pt>
                <c:pt idx="48">
                  <c:v>D</c:v>
                </c:pt>
                <c:pt idx="52">
                  <c:v>J</c:v>
                </c:pt>
                <c:pt idx="56">
                  <c:v>F</c:v>
                </c:pt>
                <c:pt idx="60">
                  <c:v>M</c:v>
                </c:pt>
                <c:pt idx="65">
                  <c:v>A</c:v>
                </c:pt>
                <c:pt idx="69">
                  <c:v>M</c:v>
                </c:pt>
                <c:pt idx="74">
                  <c:v>J</c:v>
                </c:pt>
                <c:pt idx="78">
                  <c:v>J</c:v>
                </c:pt>
                <c:pt idx="82">
                  <c:v>A</c:v>
                </c:pt>
                <c:pt idx="87">
                  <c:v>S</c:v>
                </c:pt>
                <c:pt idx="91">
                  <c:v>O</c:v>
                </c:pt>
                <c:pt idx="95">
                  <c:v>N</c:v>
                </c:pt>
                <c:pt idx="99">
                  <c:v>D</c:v>
                </c:pt>
                <c:pt idx="104">
                  <c:v>J</c:v>
                </c:pt>
                <c:pt idx="109">
                  <c:v>F</c:v>
                </c:pt>
                <c:pt idx="113">
                  <c:v>M</c:v>
                </c:pt>
                <c:pt idx="117">
                  <c:v>A</c:v>
                </c:pt>
                <c:pt idx="122">
                  <c:v>M</c:v>
                </c:pt>
                <c:pt idx="126">
                  <c:v>J</c:v>
                </c:pt>
                <c:pt idx="130">
                  <c:v>J</c:v>
                </c:pt>
                <c:pt idx="135">
                  <c:v>A</c:v>
                </c:pt>
                <c:pt idx="139">
                  <c:v>S</c:v>
                </c:pt>
                <c:pt idx="143">
                  <c:v>O</c:v>
                </c:pt>
              </c:strCache>
            </c:strRef>
          </c:cat>
          <c:val>
            <c:numRef>
              <c:f>Sheet1!$D$56:$D$201</c:f>
              <c:numCache>
                <c:formatCode>_("$"* #,##0.00_);_("$"* \(#,##0.00\);_("$"* "-"??_);_(@_)</c:formatCode>
                <c:ptCount val="146"/>
                <c:pt idx="0">
                  <c:v>81.944000000000003</c:v>
                </c:pt>
                <c:pt idx="1">
                  <c:v>80.069999999999993</c:v>
                </c:pt>
                <c:pt idx="2">
                  <c:v>76.814999999999998</c:v>
                </c:pt>
                <c:pt idx="3">
                  <c:v>74.034000000000006</c:v>
                </c:pt>
                <c:pt idx="4">
                  <c:v>74.593999999999994</c:v>
                </c:pt>
                <c:pt idx="5">
                  <c:v>73.897999999999996</c:v>
                </c:pt>
                <c:pt idx="6">
                  <c:v>78.302999999999997</c:v>
                </c:pt>
                <c:pt idx="7">
                  <c:v>79.37</c:v>
                </c:pt>
                <c:pt idx="8">
                  <c:v>80.191999999999993</c:v>
                </c:pt>
                <c:pt idx="9">
                  <c:v>81.760000000000005</c:v>
                </c:pt>
                <c:pt idx="10">
                  <c:v>81.462000000000003</c:v>
                </c:pt>
                <c:pt idx="11">
                  <c:v>80.86</c:v>
                </c:pt>
                <c:pt idx="12">
                  <c:v>83.293000000000006</c:v>
                </c:pt>
                <c:pt idx="13">
                  <c:v>85.93</c:v>
                </c:pt>
                <c:pt idx="14">
                  <c:v>84.596000000000004</c:v>
                </c:pt>
                <c:pt idx="15">
                  <c:v>83.48</c:v>
                </c:pt>
                <c:pt idx="16">
                  <c:v>84.236000000000004</c:v>
                </c:pt>
                <c:pt idx="17">
                  <c:v>80.224000000000004</c:v>
                </c:pt>
                <c:pt idx="18">
                  <c:v>74.965999999999994</c:v>
                </c:pt>
                <c:pt idx="19">
                  <c:v>69.481999999999999</c:v>
                </c:pt>
                <c:pt idx="20">
                  <c:v>71.798000000000002</c:v>
                </c:pt>
                <c:pt idx="21">
                  <c:v>72.89</c:v>
                </c:pt>
                <c:pt idx="22">
                  <c:v>73.414000000000001</c:v>
                </c:pt>
                <c:pt idx="23">
                  <c:v>76.739999999999995</c:v>
                </c:pt>
                <c:pt idx="24">
                  <c:v>77.349999999999994</c:v>
                </c:pt>
                <c:pt idx="25">
                  <c:v>74.981999999999999</c:v>
                </c:pt>
                <c:pt idx="26">
                  <c:v>74.394999999999996</c:v>
                </c:pt>
                <c:pt idx="27">
                  <c:v>76.353999999999999</c:v>
                </c:pt>
                <c:pt idx="28">
                  <c:v>77.763999999999996</c:v>
                </c:pt>
                <c:pt idx="29">
                  <c:v>78.156000000000006</c:v>
                </c:pt>
                <c:pt idx="30">
                  <c:v>81.813999999999993</c:v>
                </c:pt>
                <c:pt idx="31">
                  <c:v>78.176000000000002</c:v>
                </c:pt>
                <c:pt idx="32">
                  <c:v>74.864000000000004</c:v>
                </c:pt>
                <c:pt idx="33">
                  <c:v>73.156000000000006</c:v>
                </c:pt>
                <c:pt idx="34">
                  <c:v>74.03</c:v>
                </c:pt>
                <c:pt idx="35">
                  <c:v>74.864999999999995</c:v>
                </c:pt>
                <c:pt idx="36">
                  <c:v>75.647999999999996</c:v>
                </c:pt>
                <c:pt idx="37">
                  <c:v>74.951999999999998</c:v>
                </c:pt>
                <c:pt idx="38">
                  <c:v>78.099999999999994</c:v>
                </c:pt>
                <c:pt idx="39">
                  <c:v>82.37</c:v>
                </c:pt>
                <c:pt idx="40">
                  <c:v>82.165999999999997</c:v>
                </c:pt>
                <c:pt idx="41">
                  <c:v>81.317999999999998</c:v>
                </c:pt>
                <c:pt idx="42">
                  <c:v>82.123999999999995</c:v>
                </c:pt>
                <c:pt idx="43">
                  <c:v>84.975999999999999</c:v>
                </c:pt>
                <c:pt idx="44">
                  <c:v>86.855999999999995</c:v>
                </c:pt>
                <c:pt idx="45">
                  <c:v>82.2</c:v>
                </c:pt>
                <c:pt idx="46">
                  <c:v>82.528000000000006</c:v>
                </c:pt>
                <c:pt idx="47">
                  <c:v>86.756</c:v>
                </c:pt>
                <c:pt idx="48">
                  <c:v>88.501999999999995</c:v>
                </c:pt>
                <c:pt idx="49">
                  <c:v>88.245999999999995</c:v>
                </c:pt>
                <c:pt idx="50">
                  <c:v>90.155000000000001</c:v>
                </c:pt>
                <c:pt idx="51">
                  <c:v>89.528000000000006</c:v>
                </c:pt>
                <c:pt idx="52">
                  <c:v>91.031999999999996</c:v>
                </c:pt>
                <c:pt idx="53">
                  <c:v>90.052999999999997</c:v>
                </c:pt>
                <c:pt idx="54">
                  <c:v>87.274000000000001</c:v>
                </c:pt>
                <c:pt idx="55">
                  <c:v>90.677999999999997</c:v>
                </c:pt>
                <c:pt idx="56">
                  <c:v>86.688000000000002</c:v>
                </c:pt>
                <c:pt idx="57">
                  <c:v>85.335999999999999</c:v>
                </c:pt>
                <c:pt idx="58">
                  <c:v>96.707999999999998</c:v>
                </c:pt>
                <c:pt idx="59">
                  <c:v>101.032</c:v>
                </c:pt>
                <c:pt idx="60">
                  <c:v>103.776</c:v>
                </c:pt>
                <c:pt idx="61">
                  <c:v>99.894000000000005</c:v>
                </c:pt>
                <c:pt idx="62">
                  <c:v>104.616</c:v>
                </c:pt>
                <c:pt idx="63">
                  <c:v>105.54</c:v>
                </c:pt>
                <c:pt idx="64">
                  <c:v>109.746</c:v>
                </c:pt>
                <c:pt idx="65">
                  <c:v>108.21</c:v>
                </c:pt>
                <c:pt idx="66">
                  <c:v>109.753</c:v>
                </c:pt>
                <c:pt idx="67">
                  <c:v>112.69799999999999</c:v>
                </c:pt>
                <c:pt idx="68">
                  <c:v>106.158</c:v>
                </c:pt>
                <c:pt idx="69">
                  <c:v>100.652</c:v>
                </c:pt>
                <c:pt idx="70">
                  <c:v>98.462000000000003</c:v>
                </c:pt>
                <c:pt idx="71">
                  <c:v>99.885999999999996</c:v>
                </c:pt>
                <c:pt idx="72">
                  <c:v>100.90300000000001</c:v>
                </c:pt>
                <c:pt idx="73">
                  <c:v>100.012</c:v>
                </c:pt>
                <c:pt idx="74">
                  <c:v>95.888000000000005</c:v>
                </c:pt>
                <c:pt idx="75">
                  <c:v>92.85</c:v>
                </c:pt>
                <c:pt idx="76">
                  <c:v>93.725999999999999</c:v>
                </c:pt>
                <c:pt idx="77">
                  <c:v>97.102999999999994</c:v>
                </c:pt>
                <c:pt idx="78">
                  <c:v>96.712000000000003</c:v>
                </c:pt>
                <c:pt idx="79">
                  <c:v>98.114000000000004</c:v>
                </c:pt>
                <c:pt idx="80">
                  <c:v>97.866</c:v>
                </c:pt>
                <c:pt idx="81">
                  <c:v>90.823999999999998</c:v>
                </c:pt>
                <c:pt idx="82">
                  <c:v>82.92</c:v>
                </c:pt>
                <c:pt idx="83">
                  <c:v>85.35</c:v>
                </c:pt>
                <c:pt idx="84">
                  <c:v>85.078000000000003</c:v>
                </c:pt>
                <c:pt idx="85">
                  <c:v>88.272000000000006</c:v>
                </c:pt>
                <c:pt idx="86">
                  <c:v>87.912999999999997</c:v>
                </c:pt>
                <c:pt idx="87">
                  <c:v>88.933999999999997</c:v>
                </c:pt>
                <c:pt idx="88">
                  <c:v>83.774000000000001</c:v>
                </c:pt>
                <c:pt idx="89">
                  <c:v>81.447999999999993</c:v>
                </c:pt>
                <c:pt idx="90">
                  <c:v>79.706000000000003</c:v>
                </c:pt>
                <c:pt idx="91">
                  <c:v>85.563999999999993</c:v>
                </c:pt>
                <c:pt idx="92">
                  <c:v>86.706000000000003</c:v>
                </c:pt>
                <c:pt idx="93">
                  <c:v>92.384</c:v>
                </c:pt>
                <c:pt idx="94">
                  <c:v>93.244</c:v>
                </c:pt>
                <c:pt idx="95">
                  <c:v>96.965999999999994</c:v>
                </c:pt>
                <c:pt idx="96">
                  <c:v>99.266000000000005</c:v>
                </c:pt>
                <c:pt idx="97">
                  <c:v>96.968000000000004</c:v>
                </c:pt>
                <c:pt idx="98">
                  <c:v>99.903999999999996</c:v>
                </c:pt>
                <c:pt idx="99">
                  <c:v>100.102</c:v>
                </c:pt>
                <c:pt idx="100">
                  <c:v>96.052000000000007</c:v>
                </c:pt>
                <c:pt idx="101">
                  <c:v>97.796000000000006</c:v>
                </c:pt>
                <c:pt idx="102">
                  <c:v>98.265000000000001</c:v>
                </c:pt>
                <c:pt idx="103">
                  <c:v>102.38800000000001</c:v>
                </c:pt>
                <c:pt idx="104">
                  <c:v>100.444</c:v>
                </c:pt>
                <c:pt idx="105">
                  <c:v>100.038</c:v>
                </c:pt>
                <c:pt idx="106">
                  <c:v>99.378</c:v>
                </c:pt>
                <c:pt idx="107">
                  <c:v>97.813999999999993</c:v>
                </c:pt>
                <c:pt idx="108">
                  <c:v>98.507999999999996</c:v>
                </c:pt>
                <c:pt idx="109">
                  <c:v>102.023</c:v>
                </c:pt>
                <c:pt idx="110">
                  <c:v>107.43</c:v>
                </c:pt>
                <c:pt idx="111">
                  <c:v>107.544</c:v>
                </c:pt>
                <c:pt idx="112">
                  <c:v>106.312</c:v>
                </c:pt>
                <c:pt idx="113">
                  <c:v>106.13</c:v>
                </c:pt>
                <c:pt idx="114">
                  <c:v>106.63800000000001</c:v>
                </c:pt>
                <c:pt idx="115">
                  <c:v>105.11499999999999</c:v>
                </c:pt>
                <c:pt idx="116">
                  <c:v>103.97199999999999</c:v>
                </c:pt>
                <c:pt idx="117">
                  <c:v>102.53</c:v>
                </c:pt>
                <c:pt idx="118">
                  <c:v>103.024</c:v>
                </c:pt>
                <c:pt idx="119">
                  <c:v>104.042</c:v>
                </c:pt>
                <c:pt idx="120">
                  <c:v>103.456</c:v>
                </c:pt>
                <c:pt idx="121">
                  <c:v>96.994</c:v>
                </c:pt>
                <c:pt idx="122">
                  <c:v>93.122</c:v>
                </c:pt>
                <c:pt idx="123">
                  <c:v>91.13</c:v>
                </c:pt>
                <c:pt idx="124">
                  <c:v>87.084999999999994</c:v>
                </c:pt>
                <c:pt idx="125">
                  <c:v>84.441999999999993</c:v>
                </c:pt>
                <c:pt idx="126">
                  <c:v>83.316000000000003</c:v>
                </c:pt>
                <c:pt idx="127">
                  <c:v>81.311999999999998</c:v>
                </c:pt>
                <c:pt idx="128">
                  <c:v>80.286000000000001</c:v>
                </c:pt>
                <c:pt idx="129">
                  <c:v>85.77</c:v>
                </c:pt>
                <c:pt idx="130">
                  <c:v>85.778000000000006</c:v>
                </c:pt>
                <c:pt idx="131">
                  <c:v>90.323999999999998</c:v>
                </c:pt>
                <c:pt idx="132">
                  <c:v>89.025999999999996</c:v>
                </c:pt>
                <c:pt idx="133">
                  <c:v>89.055999999999997</c:v>
                </c:pt>
                <c:pt idx="134">
                  <c:v>93.09</c:v>
                </c:pt>
                <c:pt idx="135">
                  <c:v>94.42</c:v>
                </c:pt>
                <c:pt idx="136">
                  <c:v>96.465999999999994</c:v>
                </c:pt>
                <c:pt idx="137">
                  <c:v>95.676000000000002</c:v>
                </c:pt>
                <c:pt idx="138">
                  <c:v>95.653000000000006</c:v>
                </c:pt>
                <c:pt idx="139">
                  <c:v>97.605999999999995</c:v>
                </c:pt>
                <c:pt idx="140">
                  <c:v>93.73</c:v>
                </c:pt>
                <c:pt idx="141">
                  <c:v>91.463999999999999</c:v>
                </c:pt>
                <c:pt idx="142">
                  <c:v>90.82</c:v>
                </c:pt>
                <c:pt idx="143">
                  <c:v>91.38</c:v>
                </c:pt>
              </c:numCache>
            </c:numRef>
          </c:val>
          <c:smooth val="0"/>
        </c:ser>
        <c:dLbls>
          <c:showLegendKey val="0"/>
          <c:showVal val="0"/>
          <c:showCatName val="0"/>
          <c:showSerName val="0"/>
          <c:showPercent val="0"/>
          <c:showBubbleSize val="0"/>
        </c:dLbls>
        <c:marker val="1"/>
        <c:smooth val="0"/>
        <c:axId val="187396096"/>
        <c:axId val="187397632"/>
      </c:lineChart>
      <c:catAx>
        <c:axId val="187396096"/>
        <c:scaling>
          <c:orientation val="minMax"/>
        </c:scaling>
        <c:delete val="0"/>
        <c:axPos val="b"/>
        <c:numFmt formatCode="General" sourceLinked="1"/>
        <c:majorTickMark val="out"/>
        <c:minorTickMark val="none"/>
        <c:tickLblPos val="nextTo"/>
        <c:txPr>
          <a:bodyPr rot="0" vert="horz"/>
          <a:lstStyle/>
          <a:p>
            <a:pPr>
              <a:defRPr sz="400" b="0" i="0" u="none" strike="noStrike" baseline="0">
                <a:solidFill>
                  <a:srgbClr val="000000"/>
                </a:solidFill>
                <a:latin typeface="Calibri"/>
                <a:ea typeface="Calibri"/>
                <a:cs typeface="Calibri"/>
              </a:defRPr>
            </a:pPr>
            <a:endParaRPr lang="en-US"/>
          </a:p>
        </c:txPr>
        <c:crossAx val="187397632"/>
        <c:crosses val="autoZero"/>
        <c:auto val="1"/>
        <c:lblAlgn val="ctr"/>
        <c:lblOffset val="100"/>
        <c:tickLblSkip val="1"/>
        <c:noMultiLvlLbl val="0"/>
      </c:catAx>
      <c:valAx>
        <c:axId val="187397632"/>
        <c:scaling>
          <c:orientation val="minMax"/>
          <c:min val="30"/>
        </c:scaling>
        <c:delete val="0"/>
        <c:axPos val="l"/>
        <c:majorGridlines/>
        <c:numFmt formatCode="_(&quot;$&quot;* #,##0.00_);_(&quot;$&quot;* \(#,##0.00\);_(&quot;$&quot;* &quot;-&quot;??_);_(@_)" sourceLinked="1"/>
        <c:majorTickMark val="out"/>
        <c:minorTickMark val="none"/>
        <c:tickLblPos val="nextTo"/>
        <c:txPr>
          <a:bodyPr rot="0" vert="horz"/>
          <a:lstStyle/>
          <a:p>
            <a:pPr>
              <a:defRPr sz="600" b="0" i="0" u="none" strike="noStrike" baseline="0">
                <a:solidFill>
                  <a:srgbClr val="000000"/>
                </a:solidFill>
                <a:latin typeface="Calibri"/>
                <a:ea typeface="Calibri"/>
                <a:cs typeface="Calibri"/>
              </a:defRPr>
            </a:pPr>
            <a:endParaRPr lang="en-US"/>
          </a:p>
        </c:txPr>
        <c:crossAx val="187396096"/>
        <c:crosses val="autoZero"/>
        <c:crossBetween val="between"/>
      </c:valAx>
    </c:plotArea>
    <c:plotVisOnly val="1"/>
    <c:dispBlanksAs val="gap"/>
    <c:showDLblsOverMax val="0"/>
  </c:chart>
  <c:spPr>
    <a:ln>
      <a:solidFill>
        <a:srgbClr val="C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21" l="0.70000000000000062" r="0.70000000000000062" t="0.75000000000001121" header="0.30000000000000032" footer="0.30000000000000032"/>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Natural Gas Futures - New York Mercantile Exchange</a:t>
            </a:r>
          </a:p>
        </c:rich>
      </c:tx>
      <c:layout/>
      <c:overlay val="0"/>
    </c:title>
    <c:autoTitleDeleted val="0"/>
    <c:plotArea>
      <c:layout/>
      <c:lineChart>
        <c:grouping val="standard"/>
        <c:varyColors val="0"/>
        <c:ser>
          <c:idx val="0"/>
          <c:order val="0"/>
          <c:tx>
            <c:strRef>
              <c:f>'Nat Gas'!$D$1</c:f>
              <c:strCache>
                <c:ptCount val="1"/>
                <c:pt idx="0">
                  <c:v>2012</c:v>
                </c:pt>
              </c:strCache>
            </c:strRef>
          </c:tx>
          <c:spPr>
            <a:ln>
              <a:solidFill>
                <a:schemeClr val="tx1"/>
              </a:solidFill>
            </a:ln>
          </c:spPr>
          <c:marker>
            <c:symbol val="none"/>
          </c:marker>
          <c:cat>
            <c:strRef>
              <c:f>'Nat Gas'!$B$2:$B$54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'Nat Gas'!$D$2:$D$54</c:f>
              <c:numCache>
                <c:formatCode>General</c:formatCode>
                <c:ptCount val="53"/>
                <c:pt idx="0" formatCode="#,##0.00">
                  <c:v>3.0529999999999999</c:v>
                </c:pt>
                <c:pt idx="1">
                  <c:v>3.0329999999999999</c:v>
                </c:pt>
                <c:pt idx="2">
                  <c:v>2.7639999999999998</c:v>
                </c:pt>
                <c:pt idx="3">
                  <c:v>2.4060000000000001</c:v>
                </c:pt>
                <c:pt idx="4">
                  <c:v>2.0179999999999998</c:v>
                </c:pt>
                <c:pt idx="5">
                  <c:v>2.5299999999999998</c:v>
                </c:pt>
                <c:pt idx="6">
                  <c:v>2.4849999999999999</c:v>
                </c:pt>
                <c:pt idx="7">
                  <c:v>2.528</c:v>
                </c:pt>
                <c:pt idx="8">
                  <c:v>2.61</c:v>
                </c:pt>
                <c:pt idx="9">
                  <c:v>2.5059999999999998</c:v>
                </c:pt>
                <c:pt idx="10">
                  <c:v>2.3220000000000001</c:v>
                </c:pt>
                <c:pt idx="11">
                  <c:v>2.2909999999999999</c:v>
                </c:pt>
                <c:pt idx="12">
                  <c:v>2.3180000000000001</c:v>
                </c:pt>
                <c:pt idx="13">
                  <c:v>2.1800000000000002</c:v>
                </c:pt>
                <c:pt idx="14">
                  <c:v>2.2029999999999998</c:v>
                </c:pt>
                <c:pt idx="15">
                  <c:v>2.0169999999999999</c:v>
                </c:pt>
                <c:pt idx="16">
                  <c:v>1.95</c:v>
                </c:pt>
                <c:pt idx="17">
                  <c:v>2.0539999999999998</c:v>
                </c:pt>
                <c:pt idx="18">
                  <c:v>2.306</c:v>
                </c:pt>
                <c:pt idx="19">
                  <c:v>2.4380000000000002</c:v>
                </c:pt>
                <c:pt idx="20">
                  <c:v>2.577</c:v>
                </c:pt>
                <c:pt idx="21">
                  <c:v>2.6539999999999999</c:v>
                </c:pt>
                <c:pt idx="22">
                  <c:v>2.399</c:v>
                </c:pt>
                <c:pt idx="23">
                  <c:v>2.371</c:v>
                </c:pt>
                <c:pt idx="24">
                  <c:v>2.319</c:v>
                </c:pt>
                <c:pt idx="25">
                  <c:v>2.581</c:v>
                </c:pt>
                <c:pt idx="26">
                  <c:v>2.7559999999999998</c:v>
                </c:pt>
                <c:pt idx="27">
                  <c:v>2.8610000000000002</c:v>
                </c:pt>
                <c:pt idx="28">
                  <c:v>2.8439999999999999</c:v>
                </c:pt>
                <c:pt idx="29">
                  <c:v>2.93</c:v>
                </c:pt>
                <c:pt idx="30">
                  <c:v>3.0979999999999999</c:v>
                </c:pt>
                <c:pt idx="31">
                  <c:v>3.0779999999999998</c:v>
                </c:pt>
                <c:pt idx="32">
                  <c:v>2.9039999999999999</c:v>
                </c:pt>
                <c:pt idx="33">
                  <c:v>2.7509999999999999</c:v>
                </c:pt>
                <c:pt idx="34">
                  <c:v>2.7759999999999998</c:v>
                </c:pt>
                <c:pt idx="35">
                  <c:v>2.69</c:v>
                </c:pt>
                <c:pt idx="36">
                  <c:v>2.7770000000000001</c:v>
                </c:pt>
                <c:pt idx="37">
                  <c:v>2.9689999999999999</c:v>
                </c:pt>
                <c:pt idx="38">
                  <c:v>2.8159999999999998</c:v>
                </c:pt>
                <c:pt idx="39">
                  <c:v>3.08</c:v>
                </c:pt>
                <c:pt idx="40">
                  <c:v>3.4420000000000002</c:v>
                </c:pt>
                <c:pt idx="41">
                  <c:v>3.512</c:v>
                </c:pt>
              </c:numCache>
            </c:numRef>
          </c:val>
          <c:smooth val="0"/>
        </c:ser>
        <c:ser>
          <c:idx val="5"/>
          <c:order val="1"/>
          <c:tx>
            <c:strRef>
              <c:f>'Nat Gas'!$E$1</c:f>
              <c:strCache>
                <c:ptCount val="1"/>
                <c:pt idx="0">
                  <c:v>2011</c:v>
                </c:pt>
              </c:strCache>
            </c:strRef>
          </c:tx>
          <c:marker>
            <c:symbol val="none"/>
          </c:marker>
          <c:val>
            <c:numRef>
              <c:f>'Nat Gas'!$E$2:$E$54</c:f>
              <c:numCache>
                <c:formatCode>General</c:formatCode>
                <c:ptCount val="53"/>
                <c:pt idx="1">
                  <c:v>4.53</c:v>
                </c:pt>
                <c:pt idx="2">
                  <c:v>4.46</c:v>
                </c:pt>
                <c:pt idx="3">
                  <c:v>4.6040000000000001</c:v>
                </c:pt>
                <c:pt idx="4">
                  <c:v>4.4370000000000003</c:v>
                </c:pt>
                <c:pt idx="5">
                  <c:v>4.3689999999999998</c:v>
                </c:pt>
                <c:pt idx="6">
                  <c:v>4.0170000000000003</c:v>
                </c:pt>
                <c:pt idx="7">
                  <c:v>3.9129999999999998</c:v>
                </c:pt>
                <c:pt idx="8">
                  <c:v>3.891</c:v>
                </c:pt>
                <c:pt idx="9">
                  <c:v>3.863</c:v>
                </c:pt>
                <c:pt idx="10">
                  <c:v>3.8879999999999999</c:v>
                </c:pt>
                <c:pt idx="11">
                  <c:v>4.024</c:v>
                </c:pt>
                <c:pt idx="12">
                  <c:v>4.2789999999999999</c:v>
                </c:pt>
                <c:pt idx="13">
                  <c:v>4.3440000000000003</c:v>
                </c:pt>
                <c:pt idx="14">
                  <c:v>4.1529999999999996</c:v>
                </c:pt>
                <c:pt idx="15">
                  <c:v>4.1529999999999996</c:v>
                </c:pt>
                <c:pt idx="16">
                  <c:v>4.2809999999999997</c:v>
                </c:pt>
                <c:pt idx="17">
                  <c:v>4.4859999999999998</c:v>
                </c:pt>
                <c:pt idx="18">
                  <c:v>4.4870000000000001</c:v>
                </c:pt>
                <c:pt idx="19">
                  <c:v>4.2039999999999997</c:v>
                </c:pt>
                <c:pt idx="20">
                  <c:v>4.2039999999999997</c:v>
                </c:pt>
                <c:pt idx="21">
                  <c:v>4.383</c:v>
                </c:pt>
                <c:pt idx="22">
                  <c:v>4.6989999999999998</c:v>
                </c:pt>
                <c:pt idx="23">
                  <c:v>4.7869999999999999</c:v>
                </c:pt>
                <c:pt idx="24">
                  <c:v>4.508</c:v>
                </c:pt>
                <c:pt idx="25">
                  <c:v>4.2889999999999997</c:v>
                </c:pt>
                <c:pt idx="26">
                  <c:v>4.3230000000000004</c:v>
                </c:pt>
                <c:pt idx="27">
                  <c:v>4.2300000000000004</c:v>
                </c:pt>
                <c:pt idx="28">
                  <c:v>4.3899999999999997</c:v>
                </c:pt>
                <c:pt idx="29">
                  <c:v>4.4749999999999996</c:v>
                </c:pt>
                <c:pt idx="30">
                  <c:v>4.3029999999999999</c:v>
                </c:pt>
                <c:pt idx="31">
                  <c:v>4.0629999999999997</c:v>
                </c:pt>
                <c:pt idx="32">
                  <c:v>4.0199999999999996</c:v>
                </c:pt>
                <c:pt idx="33">
                  <c:v>3.944</c:v>
                </c:pt>
                <c:pt idx="34">
                  <c:v>3.9329999999999998</c:v>
                </c:pt>
                <c:pt idx="35">
                  <c:v>3.948</c:v>
                </c:pt>
                <c:pt idx="36">
                  <c:v>3.9430000000000001</c:v>
                </c:pt>
                <c:pt idx="37">
                  <c:v>3.9180000000000001</c:v>
                </c:pt>
                <c:pt idx="38">
                  <c:v>3.7530000000000001</c:v>
                </c:pt>
                <c:pt idx="39">
                  <c:v>3.7559999999999998</c:v>
                </c:pt>
                <c:pt idx="40">
                  <c:v>3.581</c:v>
                </c:pt>
                <c:pt idx="41">
                  <c:v>3.5760000000000001</c:v>
                </c:pt>
                <c:pt idx="42">
                  <c:v>3.617</c:v>
                </c:pt>
                <c:pt idx="43">
                  <c:v>3.66</c:v>
                </c:pt>
                <c:pt idx="44">
                  <c:v>3.8050000000000002</c:v>
                </c:pt>
                <c:pt idx="45">
                  <c:v>3.665</c:v>
                </c:pt>
                <c:pt idx="46">
                  <c:v>3.3860000000000001</c:v>
                </c:pt>
                <c:pt idx="47">
                  <c:v>3.4540000000000002</c:v>
                </c:pt>
                <c:pt idx="48">
                  <c:v>3.556</c:v>
                </c:pt>
                <c:pt idx="49">
                  <c:v>3.4289999999999998</c:v>
                </c:pt>
                <c:pt idx="50">
                  <c:v>3.1850000000000001</c:v>
                </c:pt>
                <c:pt idx="51">
                  <c:v>3.1320000000000001</c:v>
                </c:pt>
                <c:pt idx="52">
                  <c:v>3.0529999999999999</c:v>
                </c:pt>
              </c:numCache>
            </c:numRef>
          </c:val>
          <c:smooth val="0"/>
        </c:ser>
        <c:ser>
          <c:idx val="1"/>
          <c:order val="2"/>
          <c:tx>
            <c:strRef>
              <c:f>'Nat Gas'!$F$1</c:f>
              <c:strCache>
                <c:ptCount val="1"/>
                <c:pt idx="0">
                  <c:v>2010</c:v>
                </c:pt>
              </c:strCache>
            </c:strRef>
          </c:tx>
          <c:marker>
            <c:symbol val="none"/>
          </c:marker>
          <c:cat>
            <c:strRef>
              <c:f>'Nat Gas'!$B$2:$B$54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'Nat Gas'!$F$2:$F$54</c:f>
              <c:numCache>
                <c:formatCode>General</c:formatCode>
                <c:ptCount val="53"/>
                <c:pt idx="1">
                  <c:v>5.7549999999999999</c:v>
                </c:pt>
                <c:pt idx="2">
                  <c:v>5.6109999999999998</c:v>
                </c:pt>
                <c:pt idx="3">
                  <c:v>5.6219999999999999</c:v>
                </c:pt>
                <c:pt idx="4">
                  <c:v>5.35</c:v>
                </c:pt>
                <c:pt idx="5">
                  <c:v>5.4480000000000004</c:v>
                </c:pt>
                <c:pt idx="6">
                  <c:v>5.3710000000000004</c:v>
                </c:pt>
                <c:pt idx="7">
                  <c:v>5.2279999999999998</c:v>
                </c:pt>
                <c:pt idx="8">
                  <c:v>4.8140000000000001</c:v>
                </c:pt>
                <c:pt idx="9">
                  <c:v>4.6619999999999999</c:v>
                </c:pt>
                <c:pt idx="10">
                  <c:v>4.4880000000000004</c:v>
                </c:pt>
                <c:pt idx="11">
                  <c:v>4.2590000000000003</c:v>
                </c:pt>
                <c:pt idx="12">
                  <c:v>4.0330000000000004</c:v>
                </c:pt>
                <c:pt idx="13">
                  <c:v>3.9430000000000001</c:v>
                </c:pt>
                <c:pt idx="14">
                  <c:v>4.0739999999999998</c:v>
                </c:pt>
                <c:pt idx="15">
                  <c:v>4.0780000000000003</c:v>
                </c:pt>
                <c:pt idx="16">
                  <c:v>4.0519999999999996</c:v>
                </c:pt>
                <c:pt idx="17">
                  <c:v>4.13</c:v>
                </c:pt>
                <c:pt idx="18">
                  <c:v>3.99</c:v>
                </c:pt>
                <c:pt idx="19">
                  <c:v>4.2469999999999999</c:v>
                </c:pt>
                <c:pt idx="20">
                  <c:v>4.1959999999999997</c:v>
                </c:pt>
                <c:pt idx="21">
                  <c:v>4.1719999999999997</c:v>
                </c:pt>
                <c:pt idx="22">
                  <c:v>4.54</c:v>
                </c:pt>
                <c:pt idx="23">
                  <c:v>4.766</c:v>
                </c:pt>
                <c:pt idx="24">
                  <c:v>5.0659999999999998</c:v>
                </c:pt>
                <c:pt idx="25">
                  <c:v>4.8079999999999998</c:v>
                </c:pt>
                <c:pt idx="26">
                  <c:v>4.6840000000000002</c:v>
                </c:pt>
                <c:pt idx="27">
                  <c:v>4.5119999999999996</c:v>
                </c:pt>
                <c:pt idx="28">
                  <c:v>4.431</c:v>
                </c:pt>
                <c:pt idx="29">
                  <c:v>4.5670000000000002</c:v>
                </c:pt>
                <c:pt idx="30">
                  <c:v>4.7619999999999996</c:v>
                </c:pt>
                <c:pt idx="31">
                  <c:v>4.6280000000000001</c:v>
                </c:pt>
                <c:pt idx="32">
                  <c:v>4.3070000000000004</c:v>
                </c:pt>
                <c:pt idx="33">
                  <c:v>4.2039999999999997</c:v>
                </c:pt>
                <c:pt idx="34">
                  <c:v>3.8889999999999998</c:v>
                </c:pt>
                <c:pt idx="35">
                  <c:v>3.8159999999999998</c:v>
                </c:pt>
                <c:pt idx="36">
                  <c:v>3.8290000000000002</c:v>
                </c:pt>
                <c:pt idx="37">
                  <c:v>3.9969999999999999</c:v>
                </c:pt>
                <c:pt idx="38">
                  <c:v>3.9209999999999998</c:v>
                </c:pt>
                <c:pt idx="39">
                  <c:v>3.8690000000000002</c:v>
                </c:pt>
                <c:pt idx="40">
                  <c:v>3.7210000000000001</c:v>
                </c:pt>
                <c:pt idx="41">
                  <c:v>3.6240000000000001</c:v>
                </c:pt>
                <c:pt idx="42">
                  <c:v>3.4369999999999998</c:v>
                </c:pt>
                <c:pt idx="43">
                  <c:v>3.5779999999999998</c:v>
                </c:pt>
                <c:pt idx="44">
                  <c:v>3.8660000000000001</c:v>
                </c:pt>
                <c:pt idx="45">
                  <c:v>4.0140000000000002</c:v>
                </c:pt>
                <c:pt idx="46">
                  <c:v>3.9729999999999999</c:v>
                </c:pt>
                <c:pt idx="47">
                  <c:v>4.3</c:v>
                </c:pt>
                <c:pt idx="48">
                  <c:v>4.2699999999999996</c:v>
                </c:pt>
                <c:pt idx="49">
                  <c:v>4.468</c:v>
                </c:pt>
                <c:pt idx="50">
                  <c:v>4.202</c:v>
                </c:pt>
                <c:pt idx="51">
                  <c:v>4.133</c:v>
                </c:pt>
                <c:pt idx="52">
                  <c:v>4.2380000000000004</c:v>
                </c:pt>
              </c:numCache>
            </c:numRef>
          </c:val>
          <c:smooth val="0"/>
        </c:ser>
        <c:ser>
          <c:idx val="2"/>
          <c:order val="3"/>
          <c:tx>
            <c:strRef>
              <c:f>'Nat Gas'!$G$1</c:f>
              <c:strCache>
                <c:ptCount val="1"/>
                <c:pt idx="0">
                  <c:v>2009</c:v>
                </c:pt>
              </c:strCache>
            </c:strRef>
          </c:tx>
          <c:marker>
            <c:symbol val="none"/>
          </c:marker>
          <c:cat>
            <c:strRef>
              <c:f>'Nat Gas'!$B$2:$B$54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'Nat Gas'!$G$2:$G$54</c:f>
              <c:numCache>
                <c:formatCode>General</c:formatCode>
                <c:ptCount val="53"/>
                <c:pt idx="0">
                  <c:v>5.9710000000000001</c:v>
                </c:pt>
                <c:pt idx="1">
                  <c:v>5.8049999999999997</c:v>
                </c:pt>
                <c:pt idx="2">
                  <c:v>5.0679999999999996</c:v>
                </c:pt>
                <c:pt idx="3">
                  <c:v>4.6550000000000002</c:v>
                </c:pt>
                <c:pt idx="4">
                  <c:v>4.492</c:v>
                </c:pt>
                <c:pt idx="5">
                  <c:v>4.617</c:v>
                </c:pt>
                <c:pt idx="6">
                  <c:v>4.5640000000000001</c:v>
                </c:pt>
                <c:pt idx="7">
                  <c:v>4.125</c:v>
                </c:pt>
                <c:pt idx="8">
                  <c:v>4.133</c:v>
                </c:pt>
                <c:pt idx="9">
                  <c:v>4.1609999999999996</c:v>
                </c:pt>
                <c:pt idx="10">
                  <c:v>3.8860000000000001</c:v>
                </c:pt>
                <c:pt idx="11">
                  <c:v>3.9489999999999998</c:v>
                </c:pt>
                <c:pt idx="12">
                  <c:v>4.1100000000000003</c:v>
                </c:pt>
                <c:pt idx="13">
                  <c:v>3.7589999999999999</c:v>
                </c:pt>
                <c:pt idx="14">
                  <c:v>3.6339999999999999</c:v>
                </c:pt>
                <c:pt idx="15">
                  <c:v>3.6680000000000001</c:v>
                </c:pt>
                <c:pt idx="16">
                  <c:v>3.4580000000000002</c:v>
                </c:pt>
                <c:pt idx="17">
                  <c:v>3.379</c:v>
                </c:pt>
                <c:pt idx="18">
                  <c:v>3.9239999999999999</c:v>
                </c:pt>
                <c:pt idx="19">
                  <c:v>4.2949999999999999</c:v>
                </c:pt>
                <c:pt idx="20">
                  <c:v>3.8279999999999998</c:v>
                </c:pt>
                <c:pt idx="21">
                  <c:v>3.7170000000000001</c:v>
                </c:pt>
                <c:pt idx="22">
                  <c:v>3.9630000000000001</c:v>
                </c:pt>
                <c:pt idx="23">
                  <c:v>3.7919999999999998</c:v>
                </c:pt>
                <c:pt idx="24">
                  <c:v>4.1379999999999999</c:v>
                </c:pt>
                <c:pt idx="25">
                  <c:v>3.8730000000000002</c:v>
                </c:pt>
                <c:pt idx="26">
                  <c:v>3.7970000000000002</c:v>
                </c:pt>
                <c:pt idx="27">
                  <c:v>3.41</c:v>
                </c:pt>
                <c:pt idx="28">
                  <c:v>3.4620000000000002</c:v>
                </c:pt>
                <c:pt idx="29">
                  <c:v>3.6859999999999999</c:v>
                </c:pt>
                <c:pt idx="30">
                  <c:v>3.5830000000000002</c:v>
                </c:pt>
                <c:pt idx="31">
                  <c:v>3.8980000000000001</c:v>
                </c:pt>
                <c:pt idx="32">
                  <c:v>3.4470000000000001</c:v>
                </c:pt>
                <c:pt idx="33">
                  <c:v>3.0249999999999999</c:v>
                </c:pt>
                <c:pt idx="34">
                  <c:v>2.9180000000000001</c:v>
                </c:pt>
                <c:pt idx="35">
                  <c:v>2.75</c:v>
                </c:pt>
                <c:pt idx="36">
                  <c:v>2.9630000000000001</c:v>
                </c:pt>
                <c:pt idx="37">
                  <c:v>3.5230000000000001</c:v>
                </c:pt>
                <c:pt idx="38">
                  <c:v>3.7970000000000002</c:v>
                </c:pt>
                <c:pt idx="39">
                  <c:v>4.5259999999999998</c:v>
                </c:pt>
                <c:pt idx="40">
                  <c:v>4.9009999999999998</c:v>
                </c:pt>
                <c:pt idx="41">
                  <c:v>4.633</c:v>
                </c:pt>
                <c:pt idx="42">
                  <c:v>4.9660000000000002</c:v>
                </c:pt>
                <c:pt idx="43">
                  <c:v>4.6929999999999996</c:v>
                </c:pt>
                <c:pt idx="44">
                  <c:v>4.7699999999999996</c:v>
                </c:pt>
                <c:pt idx="45">
                  <c:v>4.4800000000000004</c:v>
                </c:pt>
                <c:pt idx="46">
                  <c:v>4.4329999999999998</c:v>
                </c:pt>
                <c:pt idx="47">
                  <c:v>4.8289999999999997</c:v>
                </c:pt>
                <c:pt idx="48">
                  <c:v>4.6369999999999996</c:v>
                </c:pt>
                <c:pt idx="49">
                  <c:v>5.0890000000000004</c:v>
                </c:pt>
                <c:pt idx="50">
                  <c:v>5.5730000000000004</c:v>
                </c:pt>
                <c:pt idx="51">
                  <c:v>5.7119999999999997</c:v>
                </c:pt>
                <c:pt idx="52">
                  <c:v>5.7709999999999999</c:v>
                </c:pt>
              </c:numCache>
            </c:numRef>
          </c:val>
          <c:smooth val="0"/>
        </c:ser>
        <c:ser>
          <c:idx val="4"/>
          <c:order val="4"/>
          <c:tx>
            <c:strRef>
              <c:f>'Nat Gas'!$I$1</c:f>
              <c:strCache>
                <c:ptCount val="1"/>
                <c:pt idx="0">
                  <c:v>4-Yr-Avg*</c:v>
                </c:pt>
              </c:strCache>
            </c:strRef>
          </c:tx>
          <c:marker>
            <c:symbol val="none"/>
          </c:marker>
          <c:cat>
            <c:strRef>
              <c:f>'Nat Gas'!$B$2:$B$54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'Nat Gas'!$I$2:$I$54</c:f>
              <c:numCache>
                <c:formatCode>General</c:formatCode>
                <c:ptCount val="53"/>
                <c:pt idx="0">
                  <c:v>7.3339999999999996</c:v>
                </c:pt>
                <c:pt idx="1">
                  <c:v>6.0430000000000001</c:v>
                </c:pt>
                <c:pt idx="2">
                  <c:v>5.8230000000000004</c:v>
                </c:pt>
                <c:pt idx="3">
                  <c:v>5.6630000000000003</c:v>
                </c:pt>
                <c:pt idx="4">
                  <c:v>5.5670000000000002</c:v>
                </c:pt>
                <c:pt idx="5">
                  <c:v>5.6189999999999998</c:v>
                </c:pt>
                <c:pt idx="6">
                  <c:v>5.6269999999999998</c:v>
                </c:pt>
                <c:pt idx="7">
                  <c:v>5.468</c:v>
                </c:pt>
                <c:pt idx="8">
                  <c:v>5.6020000000000003</c:v>
                </c:pt>
                <c:pt idx="9">
                  <c:v>5.569</c:v>
                </c:pt>
                <c:pt idx="10">
                  <c:v>5.5720000000000001</c:v>
                </c:pt>
                <c:pt idx="11">
                  <c:v>5.1449999999999996</c:v>
                </c:pt>
                <c:pt idx="12">
                  <c:v>5.4909999999999997</c:v>
                </c:pt>
                <c:pt idx="13">
                  <c:v>5.5090000000000003</c:v>
                </c:pt>
                <c:pt idx="14">
                  <c:v>5.5369999999999999</c:v>
                </c:pt>
                <c:pt idx="15">
                  <c:v>5.5579999999999998</c:v>
                </c:pt>
                <c:pt idx="16">
                  <c:v>5.7130000000000001</c:v>
                </c:pt>
                <c:pt idx="17">
                  <c:v>5.7140000000000004</c:v>
                </c:pt>
                <c:pt idx="18">
                  <c:v>5.923</c:v>
                </c:pt>
                <c:pt idx="19">
                  <c:v>6.0270000000000001</c:v>
                </c:pt>
                <c:pt idx="20">
                  <c:v>5.9329999999999998</c:v>
                </c:pt>
                <c:pt idx="21">
                  <c:v>5.8070000000000004</c:v>
                </c:pt>
                <c:pt idx="22">
                  <c:v>6.5860000000000003</c:v>
                </c:pt>
                <c:pt idx="23">
                  <c:v>6.492</c:v>
                </c:pt>
                <c:pt idx="24">
                  <c:v>6.6760000000000002</c:v>
                </c:pt>
                <c:pt idx="25">
                  <c:v>6.5060000000000002</c:v>
                </c:pt>
                <c:pt idx="26">
                  <c:v>6.3360000000000003</c:v>
                </c:pt>
                <c:pt idx="27">
                  <c:v>6.31</c:v>
                </c:pt>
                <c:pt idx="28">
                  <c:v>5.8680000000000003</c:v>
                </c:pt>
                <c:pt idx="29">
                  <c:v>5.6210000000000004</c:v>
                </c:pt>
                <c:pt idx="30">
                  <c:v>5.4690000000000003</c:v>
                </c:pt>
                <c:pt idx="31">
                  <c:v>5.3040000000000003</c:v>
                </c:pt>
                <c:pt idx="32">
                  <c:v>5.0119999999999996</c:v>
                </c:pt>
                <c:pt idx="33">
                  <c:v>4.7949999999999999</c:v>
                </c:pt>
                <c:pt idx="34">
                  <c:v>4.71</c:v>
                </c:pt>
                <c:pt idx="35">
                  <c:v>4.3090000000000002</c:v>
                </c:pt>
                <c:pt idx="36">
                  <c:v>4.7069999999999999</c:v>
                </c:pt>
                <c:pt idx="37">
                  <c:v>4.7450000000000001</c:v>
                </c:pt>
                <c:pt idx="38">
                  <c:v>4.7910000000000004</c:v>
                </c:pt>
                <c:pt idx="39">
                  <c:v>4.899</c:v>
                </c:pt>
                <c:pt idx="40">
                  <c:v>4.7359999999999998</c:v>
                </c:pt>
                <c:pt idx="41">
                  <c:v>4.633</c:v>
                </c:pt>
                <c:pt idx="42">
                  <c:v>4.6559999999999997</c:v>
                </c:pt>
                <c:pt idx="43">
                  <c:v>4.5819999999999999</c:v>
                </c:pt>
                <c:pt idx="44">
                  <c:v>4.8620000000000001</c:v>
                </c:pt>
                <c:pt idx="45">
                  <c:v>4.6890000000000001</c:v>
                </c:pt>
                <c:pt idx="46">
                  <c:v>4.577</c:v>
                </c:pt>
                <c:pt idx="47">
                  <c:v>4.8120000000000003</c:v>
                </c:pt>
                <c:pt idx="48">
                  <c:v>4.6719999999999997</c:v>
                </c:pt>
                <c:pt idx="49">
                  <c:v>4.6420000000000003</c:v>
                </c:pt>
                <c:pt idx="50">
                  <c:v>4.6349999999999998</c:v>
                </c:pt>
                <c:pt idx="51">
                  <c:v>4.4989999999999997</c:v>
                </c:pt>
                <c:pt idx="52">
                  <c:v>4.6580000000000004</c:v>
                </c:pt>
              </c:numCache>
            </c:numRef>
          </c:val>
          <c:smooth val="0"/>
        </c:ser>
        <c:dLbls>
          <c:showLegendKey val="0"/>
          <c:showVal val="0"/>
          <c:showCatName val="0"/>
          <c:showSerName val="0"/>
          <c:showPercent val="0"/>
          <c:showBubbleSize val="0"/>
        </c:dLbls>
        <c:marker val="1"/>
        <c:smooth val="0"/>
        <c:axId val="191399040"/>
        <c:axId val="191400576"/>
      </c:lineChart>
      <c:catAx>
        <c:axId val="191399040"/>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1400576"/>
        <c:crosses val="autoZero"/>
        <c:auto val="1"/>
        <c:lblAlgn val="ctr"/>
        <c:lblOffset val="100"/>
        <c:tickLblSkip val="1"/>
        <c:tickMarkSkip val="1"/>
        <c:noMultiLvlLbl val="0"/>
      </c:catAx>
      <c:valAx>
        <c:axId val="191400576"/>
        <c:scaling>
          <c:orientation val="minMax"/>
          <c:max val="13.5"/>
          <c:min val="1.9000000000000001"/>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1399040"/>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95" r="0.70000000000000095" t="0.75000000000001465" header="0.30000000000000032" footer="0.30000000000000032"/>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Sugar #16 - New York Board of Trade (ICE) </a:t>
            </a:r>
          </a:p>
        </c:rich>
      </c:tx>
      <c:layout/>
      <c:overlay val="0"/>
    </c:title>
    <c:autoTitleDeleted val="0"/>
    <c:plotArea>
      <c:layout/>
      <c:lineChart>
        <c:grouping val="standard"/>
        <c:varyColors val="0"/>
        <c:ser>
          <c:idx val="4"/>
          <c:order val="0"/>
          <c:tx>
            <c:v>2012</c:v>
          </c:tx>
          <c:marker>
            <c:symbol val="none"/>
          </c:marker>
          <c:val>
            <c:numRef>
              <c:f>'Sugar 16'!$D$3:$D$16</c:f>
              <c:numCache>
                <c:formatCode>0.00</c:formatCode>
                <c:ptCount val="14"/>
                <c:pt idx="0">
                  <c:v>35.880000000000003</c:v>
                </c:pt>
                <c:pt idx="1">
                  <c:v>34.71</c:v>
                </c:pt>
                <c:pt idx="2">
                  <c:v>34.21</c:v>
                </c:pt>
                <c:pt idx="3">
                  <c:v>34.25</c:v>
                </c:pt>
                <c:pt idx="4">
                  <c:v>34</c:v>
                </c:pt>
                <c:pt idx="5">
                  <c:v>33.76</c:v>
                </c:pt>
                <c:pt idx="6">
                  <c:v>32.93</c:v>
                </c:pt>
                <c:pt idx="7">
                  <c:v>33.94</c:v>
                </c:pt>
                <c:pt idx="8">
                  <c:v>34.979999999999997</c:v>
                </c:pt>
                <c:pt idx="9">
                  <c:v>34.25</c:v>
                </c:pt>
                <c:pt idx="10">
                  <c:v>34.700000000000003</c:v>
                </c:pt>
                <c:pt idx="11">
                  <c:v>35</c:v>
                </c:pt>
                <c:pt idx="12">
                  <c:v>34.86</c:v>
                </c:pt>
                <c:pt idx="13">
                  <c:v>34.590000000000003</c:v>
                </c:pt>
              </c:numCache>
            </c:numRef>
          </c:val>
          <c:smooth val="0"/>
        </c:ser>
        <c:ser>
          <c:idx val="3"/>
          <c:order val="1"/>
          <c:tx>
            <c:strRef>
              <c:f>'Sugar 16'!$E$1</c:f>
              <c:strCache>
                <c:ptCount val="1"/>
                <c:pt idx="0">
                  <c:v>2011</c:v>
                </c:pt>
              </c:strCache>
            </c:strRef>
          </c:tx>
          <c:marker>
            <c:symbol val="none"/>
          </c:marker>
          <c:val>
            <c:numRef>
              <c:f>'Sugar 16'!$E$2:$E$54</c:f>
              <c:numCache>
                <c:formatCode>0.00</c:formatCode>
                <c:ptCount val="53"/>
                <c:pt idx="1">
                  <c:v>38.75</c:v>
                </c:pt>
                <c:pt idx="2">
                  <c:v>39.1</c:v>
                </c:pt>
                <c:pt idx="3">
                  <c:v>38.725000000000001</c:v>
                </c:pt>
                <c:pt idx="4">
                  <c:v>38.160000000000004</c:v>
                </c:pt>
                <c:pt idx="5">
                  <c:v>40</c:v>
                </c:pt>
                <c:pt idx="6">
                  <c:v>40.019999999999996</c:v>
                </c:pt>
                <c:pt idx="7">
                  <c:v>40.260000000000005</c:v>
                </c:pt>
                <c:pt idx="8">
                  <c:v>39.549999999999997</c:v>
                </c:pt>
                <c:pt idx="9">
                  <c:v>40.200000000000003</c:v>
                </c:pt>
                <c:pt idx="10">
                  <c:v>39.65</c:v>
                </c:pt>
                <c:pt idx="11">
                  <c:v>39.92</c:v>
                </c:pt>
                <c:pt idx="12">
                  <c:v>40.32</c:v>
                </c:pt>
                <c:pt idx="13">
                  <c:v>40.04</c:v>
                </c:pt>
                <c:pt idx="14">
                  <c:v>39.54</c:v>
                </c:pt>
                <c:pt idx="15">
                  <c:v>38.6</c:v>
                </c:pt>
                <c:pt idx="16">
                  <c:v>37.954999999999998</c:v>
                </c:pt>
                <c:pt idx="17">
                  <c:v>37.380000000000003</c:v>
                </c:pt>
                <c:pt idx="18">
                  <c:v>36.010000000000005</c:v>
                </c:pt>
                <c:pt idx="19">
                  <c:v>35.58</c:v>
                </c:pt>
                <c:pt idx="20">
                  <c:v>35.622500000000002</c:v>
                </c:pt>
                <c:pt idx="21">
                  <c:v>35.049999999999997</c:v>
                </c:pt>
                <c:pt idx="22">
                  <c:v>35.03</c:v>
                </c:pt>
                <c:pt idx="23">
                  <c:v>35.61</c:v>
                </c:pt>
                <c:pt idx="24">
                  <c:v>35.700000000000003</c:v>
                </c:pt>
                <c:pt idx="25">
                  <c:v>35.802</c:v>
                </c:pt>
                <c:pt idx="26">
                  <c:v>35.545000000000002</c:v>
                </c:pt>
                <c:pt idx="27">
                  <c:v>36.335999999999999</c:v>
                </c:pt>
                <c:pt idx="28">
                  <c:v>36.594000000000001</c:v>
                </c:pt>
                <c:pt idx="29">
                  <c:v>38.756</c:v>
                </c:pt>
                <c:pt idx="30">
                  <c:v>40.049999999999997</c:v>
                </c:pt>
                <c:pt idx="31">
                  <c:v>39.729999999999997</c:v>
                </c:pt>
                <c:pt idx="32">
                  <c:v>39.229999999999997</c:v>
                </c:pt>
                <c:pt idx="33">
                  <c:v>41.5</c:v>
                </c:pt>
                <c:pt idx="34">
                  <c:v>41.25</c:v>
                </c:pt>
                <c:pt idx="35">
                  <c:v>41.51</c:v>
                </c:pt>
                <c:pt idx="36">
                  <c:v>41.25</c:v>
                </c:pt>
                <c:pt idx="37">
                  <c:v>40.5</c:v>
                </c:pt>
                <c:pt idx="38">
                  <c:v>39.85</c:v>
                </c:pt>
                <c:pt idx="39">
                  <c:v>37.049999999999997</c:v>
                </c:pt>
                <c:pt idx="40">
                  <c:v>33</c:v>
                </c:pt>
                <c:pt idx="41">
                  <c:v>38.15</c:v>
                </c:pt>
                <c:pt idx="42">
                  <c:v>38.549999999999997</c:v>
                </c:pt>
                <c:pt idx="43">
                  <c:v>39.75</c:v>
                </c:pt>
                <c:pt idx="44">
                  <c:v>38.520000000000003</c:v>
                </c:pt>
                <c:pt idx="45">
                  <c:v>38.57</c:v>
                </c:pt>
                <c:pt idx="46">
                  <c:v>37.700000000000003</c:v>
                </c:pt>
                <c:pt idx="47">
                  <c:v>37</c:v>
                </c:pt>
                <c:pt idx="48">
                  <c:v>37.369999999999997</c:v>
                </c:pt>
                <c:pt idx="49">
                  <c:v>36.89</c:v>
                </c:pt>
                <c:pt idx="50">
                  <c:v>35.950000000000003</c:v>
                </c:pt>
                <c:pt idx="51">
                  <c:v>36.130000000000003</c:v>
                </c:pt>
                <c:pt idx="52">
                  <c:v>36.25</c:v>
                </c:pt>
              </c:numCache>
            </c:numRef>
          </c:val>
          <c:smooth val="0"/>
        </c:ser>
        <c:ser>
          <c:idx val="2"/>
          <c:order val="2"/>
          <c:tx>
            <c:strRef>
              <c:f>'Sugar 16'!$F$1</c:f>
              <c:strCache>
                <c:ptCount val="1"/>
                <c:pt idx="0">
                  <c:v>2010</c:v>
                </c:pt>
              </c:strCache>
            </c:strRef>
          </c:tx>
          <c:marker>
            <c:symbol val="none"/>
          </c:marker>
          <c:cat>
            <c:strRef>
              <c:f>'Sugar 16'!$B$2:$B$54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'Sugar 16'!$F$2:$F$53</c:f>
              <c:numCache>
                <c:formatCode>0.00</c:formatCode>
                <c:ptCount val="52"/>
                <c:pt idx="1">
                  <c:v>37.22</c:v>
                </c:pt>
                <c:pt idx="2">
                  <c:v>38.260000000000005</c:v>
                </c:pt>
                <c:pt idx="3">
                  <c:v>41.8</c:v>
                </c:pt>
                <c:pt idx="4">
                  <c:v>42.1</c:v>
                </c:pt>
                <c:pt idx="5">
                  <c:v>40.700000000000003</c:v>
                </c:pt>
                <c:pt idx="6">
                  <c:v>40.6</c:v>
                </c:pt>
                <c:pt idx="7">
                  <c:v>40.125</c:v>
                </c:pt>
                <c:pt idx="8">
                  <c:v>40.700000000000003</c:v>
                </c:pt>
                <c:pt idx="9">
                  <c:v>37.9</c:v>
                </c:pt>
                <c:pt idx="10">
                  <c:v>36.760000000000005</c:v>
                </c:pt>
                <c:pt idx="11">
                  <c:v>34.96</c:v>
                </c:pt>
                <c:pt idx="12">
                  <c:v>31.080000000000002</c:v>
                </c:pt>
                <c:pt idx="13">
                  <c:v>32.274999999999999</c:v>
                </c:pt>
                <c:pt idx="14">
                  <c:v>31.3</c:v>
                </c:pt>
                <c:pt idx="15">
                  <c:v>31.46</c:v>
                </c:pt>
                <c:pt idx="16">
                  <c:v>31.660000000000004</c:v>
                </c:pt>
                <c:pt idx="17">
                  <c:v>29.68</c:v>
                </c:pt>
                <c:pt idx="18">
                  <c:v>29.360000000000003</c:v>
                </c:pt>
                <c:pt idx="19">
                  <c:v>29.76</c:v>
                </c:pt>
                <c:pt idx="20">
                  <c:v>32.260000000000005</c:v>
                </c:pt>
                <c:pt idx="21">
                  <c:v>33.880000000000003</c:v>
                </c:pt>
                <c:pt idx="22">
                  <c:v>33.125</c:v>
                </c:pt>
                <c:pt idx="23">
                  <c:v>32.5</c:v>
                </c:pt>
                <c:pt idx="24">
                  <c:v>32.56</c:v>
                </c:pt>
                <c:pt idx="25">
                  <c:v>34.06</c:v>
                </c:pt>
                <c:pt idx="26">
                  <c:v>34.04</c:v>
                </c:pt>
                <c:pt idx="27">
                  <c:v>32.450000000000003</c:v>
                </c:pt>
                <c:pt idx="28">
                  <c:v>31.660000000000004</c:v>
                </c:pt>
                <c:pt idx="29">
                  <c:v>33.86</c:v>
                </c:pt>
                <c:pt idx="30">
                  <c:v>35.92</c:v>
                </c:pt>
                <c:pt idx="31">
                  <c:v>35.700000000000003</c:v>
                </c:pt>
                <c:pt idx="32">
                  <c:v>34.239999999999995</c:v>
                </c:pt>
                <c:pt idx="33">
                  <c:v>35.299999999999997</c:v>
                </c:pt>
                <c:pt idx="34">
                  <c:v>36.200000000000003</c:v>
                </c:pt>
                <c:pt idx="35">
                  <c:v>36.54</c:v>
                </c:pt>
                <c:pt idx="36">
                  <c:v>36.975000000000001</c:v>
                </c:pt>
                <c:pt idx="37">
                  <c:v>38.630000000000003</c:v>
                </c:pt>
                <c:pt idx="38">
                  <c:v>49.424999999999997</c:v>
                </c:pt>
                <c:pt idx="39">
                  <c:v>40.44</c:v>
                </c:pt>
                <c:pt idx="40">
                  <c:v>37.32</c:v>
                </c:pt>
                <c:pt idx="41">
                  <c:v>38.78</c:v>
                </c:pt>
                <c:pt idx="42">
                  <c:v>39.019999999999996</c:v>
                </c:pt>
                <c:pt idx="43">
                  <c:v>39.299999999999997</c:v>
                </c:pt>
                <c:pt idx="44">
                  <c:v>40.96</c:v>
                </c:pt>
                <c:pt idx="45">
                  <c:v>39.799999999999997</c:v>
                </c:pt>
                <c:pt idx="46">
                  <c:v>38.5</c:v>
                </c:pt>
                <c:pt idx="47">
                  <c:v>38.15</c:v>
                </c:pt>
                <c:pt idx="48">
                  <c:v>38.18</c:v>
                </c:pt>
                <c:pt idx="49">
                  <c:v>38.5</c:v>
                </c:pt>
                <c:pt idx="50">
                  <c:v>38.200000000000003</c:v>
                </c:pt>
                <c:pt idx="51">
                  <c:v>39.1</c:v>
                </c:pt>
              </c:numCache>
            </c:numRef>
          </c:val>
          <c:smooth val="0"/>
        </c:ser>
        <c:ser>
          <c:idx val="0"/>
          <c:order val="3"/>
          <c:tx>
            <c:strRef>
              <c:f>'Sugar 16'!$G$1</c:f>
              <c:strCache>
                <c:ptCount val="1"/>
                <c:pt idx="0">
                  <c:v>2009</c:v>
                </c:pt>
              </c:strCache>
            </c:strRef>
          </c:tx>
          <c:spPr>
            <a:ln>
              <a:solidFill>
                <a:schemeClr val="tx1"/>
              </a:solidFill>
            </a:ln>
          </c:spPr>
          <c:marker>
            <c:symbol val="none"/>
          </c:marker>
          <c:cat>
            <c:strRef>
              <c:f>'Sugar 16'!$B$2:$B$54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'Sugar 16'!$G$2:$G$53</c:f>
              <c:numCache>
                <c:formatCode>0.00</c:formatCode>
                <c:ptCount val="52"/>
                <c:pt idx="0">
                  <c:v>20.7</c:v>
                </c:pt>
                <c:pt idx="1">
                  <c:v>20.46</c:v>
                </c:pt>
                <c:pt idx="2">
                  <c:v>20.580000000000002</c:v>
                </c:pt>
                <c:pt idx="3">
                  <c:v>20.55</c:v>
                </c:pt>
                <c:pt idx="4">
                  <c:v>20.48</c:v>
                </c:pt>
                <c:pt idx="5">
                  <c:v>19.7</c:v>
                </c:pt>
                <c:pt idx="6">
                  <c:v>20.2</c:v>
                </c:pt>
                <c:pt idx="7">
                  <c:v>20.3</c:v>
                </c:pt>
                <c:pt idx="8">
                  <c:v>19.940000000000001</c:v>
                </c:pt>
                <c:pt idx="9">
                  <c:v>19.740000000000002</c:v>
                </c:pt>
                <c:pt idx="10">
                  <c:v>19.619999999999997</c:v>
                </c:pt>
                <c:pt idx="11">
                  <c:v>19.559999999999999</c:v>
                </c:pt>
                <c:pt idx="12">
                  <c:v>21.06</c:v>
                </c:pt>
                <c:pt idx="13">
                  <c:v>21.259999999999998</c:v>
                </c:pt>
                <c:pt idx="14">
                  <c:v>21</c:v>
                </c:pt>
                <c:pt idx="15">
                  <c:v>21.82</c:v>
                </c:pt>
                <c:pt idx="16">
                  <c:v>21.68</c:v>
                </c:pt>
                <c:pt idx="17">
                  <c:v>21.9</c:v>
                </c:pt>
                <c:pt idx="18">
                  <c:v>21.7</c:v>
                </c:pt>
                <c:pt idx="19">
                  <c:v>21.68</c:v>
                </c:pt>
                <c:pt idx="20">
                  <c:v>22.259999999999998</c:v>
                </c:pt>
                <c:pt idx="21">
                  <c:v>22.1</c:v>
                </c:pt>
                <c:pt idx="22">
                  <c:v>21.68</c:v>
                </c:pt>
                <c:pt idx="23">
                  <c:v>22.619999999999997</c:v>
                </c:pt>
                <c:pt idx="24">
                  <c:v>22.64</c:v>
                </c:pt>
                <c:pt idx="25">
                  <c:v>23.024999999999999</c:v>
                </c:pt>
                <c:pt idx="26">
                  <c:v>22.975000000000001</c:v>
                </c:pt>
                <c:pt idx="27">
                  <c:v>23.1</c:v>
                </c:pt>
                <c:pt idx="28">
                  <c:v>23.28</c:v>
                </c:pt>
                <c:pt idx="29">
                  <c:v>23.925000000000001</c:v>
                </c:pt>
                <c:pt idx="30">
                  <c:v>23.880000000000003</c:v>
                </c:pt>
                <c:pt idx="31">
                  <c:v>23.6</c:v>
                </c:pt>
                <c:pt idx="32">
                  <c:v>24.02</c:v>
                </c:pt>
                <c:pt idx="33">
                  <c:v>25.1</c:v>
                </c:pt>
                <c:pt idx="34">
                  <c:v>26.78</c:v>
                </c:pt>
                <c:pt idx="35">
                  <c:v>29.060000000000002</c:v>
                </c:pt>
                <c:pt idx="36">
                  <c:v>28.774999999999999</c:v>
                </c:pt>
                <c:pt idx="37">
                  <c:v>29.26</c:v>
                </c:pt>
                <c:pt idx="38">
                  <c:v>29.68</c:v>
                </c:pt>
                <c:pt idx="39">
                  <c:v>30.54</c:v>
                </c:pt>
                <c:pt idx="40">
                  <c:v>30.45</c:v>
                </c:pt>
                <c:pt idx="41">
                  <c:v>29.339999999999996</c:v>
                </c:pt>
                <c:pt idx="42">
                  <c:v>31.060000000000002</c:v>
                </c:pt>
                <c:pt idx="43">
                  <c:v>33.82</c:v>
                </c:pt>
                <c:pt idx="44">
                  <c:v>33.36</c:v>
                </c:pt>
                <c:pt idx="45">
                  <c:v>32.94</c:v>
                </c:pt>
                <c:pt idx="46">
                  <c:v>31.72</c:v>
                </c:pt>
                <c:pt idx="47">
                  <c:v>31.175000000000001</c:v>
                </c:pt>
                <c:pt idx="48">
                  <c:v>30.78</c:v>
                </c:pt>
                <c:pt idx="49">
                  <c:v>34.64</c:v>
                </c:pt>
                <c:pt idx="50">
                  <c:v>34.9</c:v>
                </c:pt>
                <c:pt idx="51">
                  <c:v>35.125</c:v>
                </c:pt>
              </c:numCache>
            </c:numRef>
          </c:val>
          <c:smooth val="0"/>
        </c:ser>
        <c:dLbls>
          <c:showLegendKey val="0"/>
          <c:showVal val="0"/>
          <c:showCatName val="0"/>
          <c:showSerName val="0"/>
          <c:showPercent val="0"/>
          <c:showBubbleSize val="0"/>
        </c:dLbls>
        <c:marker val="1"/>
        <c:smooth val="0"/>
        <c:axId val="190703488"/>
        <c:axId val="190705024"/>
      </c:lineChart>
      <c:catAx>
        <c:axId val="190703488"/>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0705024"/>
        <c:crosses val="autoZero"/>
        <c:auto val="1"/>
        <c:lblAlgn val="ctr"/>
        <c:lblOffset val="100"/>
        <c:tickLblSkip val="1"/>
        <c:tickMarkSkip val="1"/>
        <c:noMultiLvlLbl val="0"/>
      </c:catAx>
      <c:valAx>
        <c:axId val="190705024"/>
        <c:scaling>
          <c:orientation val="minMax"/>
          <c:max val="50"/>
          <c:min val="18"/>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0703488"/>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95" r="0.70000000000000095" t="0.75000000000001465" header="0.30000000000000032" footer="0.30000000000000032"/>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Foreign Exchange Rate - Euro, EMU Members</a:t>
            </a:r>
          </a:p>
          <a:p>
            <a:pPr>
              <a:defRPr sz="1000" b="0" i="0" u="none" strike="noStrike" baseline="0">
                <a:solidFill>
                  <a:srgbClr val="000000"/>
                </a:solidFill>
                <a:latin typeface="Calibri"/>
                <a:ea typeface="Calibri"/>
                <a:cs typeface="Calibri"/>
              </a:defRPr>
            </a:pPr>
            <a:r>
              <a:rPr lang="en-US" sz="1200" b="1" i="1" u="none" strike="noStrike" baseline="0">
                <a:solidFill>
                  <a:srgbClr val="000000"/>
                </a:solidFill>
                <a:latin typeface="Calibri"/>
              </a:rPr>
              <a:t>Federal Reserve Bank of New York</a:t>
            </a:r>
            <a:r>
              <a:rPr lang="en-US" sz="1200" b="1" i="0" u="none" strike="noStrike" baseline="0">
                <a:solidFill>
                  <a:srgbClr val="000000"/>
                </a:solidFill>
                <a:latin typeface="Calibri"/>
              </a:rPr>
              <a:t> </a:t>
            </a:r>
          </a:p>
        </c:rich>
      </c:tx>
      <c:layout/>
      <c:overlay val="0"/>
    </c:title>
    <c:autoTitleDeleted val="0"/>
    <c:plotArea>
      <c:layout/>
      <c:lineChart>
        <c:grouping val="standard"/>
        <c:varyColors val="0"/>
        <c:ser>
          <c:idx val="0"/>
          <c:order val="0"/>
          <c:tx>
            <c:strRef>
              <c:f>Euro!$D$1</c:f>
              <c:strCache>
                <c:ptCount val="1"/>
                <c:pt idx="0">
                  <c:v>2012</c:v>
                </c:pt>
              </c:strCache>
            </c:strRef>
          </c:tx>
          <c:spPr>
            <a:ln>
              <a:solidFill>
                <a:schemeClr val="tx1"/>
              </a:solidFill>
            </a:ln>
          </c:spPr>
          <c:marker>
            <c:symbol val="none"/>
          </c:marker>
          <c:cat>
            <c:strRef>
              <c:f>Euro!$B$2:$B$54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Euro!$D$2:$D$54</c:f>
              <c:numCache>
                <c:formatCode>General</c:formatCode>
                <c:ptCount val="53"/>
                <c:pt idx="0" formatCode="#,##0.00">
                  <c:v>1.2968999999999999</c:v>
                </c:pt>
                <c:pt idx="1">
                  <c:v>1.2877000000000001</c:v>
                </c:pt>
                <c:pt idx="2">
                  <c:v>1.2744</c:v>
                </c:pt>
                <c:pt idx="3">
                  <c:v>1.2806999999999999</c:v>
                </c:pt>
                <c:pt idx="4">
                  <c:v>1.0346</c:v>
                </c:pt>
                <c:pt idx="5">
                  <c:v>1.3131999999999999</c:v>
                </c:pt>
                <c:pt idx="6">
                  <c:v>1.3198000000000001</c:v>
                </c:pt>
                <c:pt idx="7">
                  <c:v>1.3137000000000001</c:v>
                </c:pt>
                <c:pt idx="8">
                  <c:v>1.3302</c:v>
                </c:pt>
                <c:pt idx="9">
                  <c:v>1.3335999999999999</c:v>
                </c:pt>
                <c:pt idx="10">
                  <c:v>1.3158000000000001</c:v>
                </c:pt>
                <c:pt idx="11">
                  <c:v>1.3084</c:v>
                </c:pt>
                <c:pt idx="12">
                  <c:v>1.3199000000000001</c:v>
                </c:pt>
                <c:pt idx="13">
                  <c:v>1.3320000000000001</c:v>
                </c:pt>
                <c:pt idx="14">
                  <c:v>1.3180000000000001</c:v>
                </c:pt>
                <c:pt idx="15">
                  <c:v>1.3113999999999999</c:v>
                </c:pt>
                <c:pt idx="16">
                  <c:v>1.3116000000000001</c:v>
                </c:pt>
                <c:pt idx="17">
                  <c:v>1.3199000000000001</c:v>
                </c:pt>
                <c:pt idx="18">
                  <c:v>1.3191999999999999</c:v>
                </c:pt>
                <c:pt idx="19">
                  <c:v>1.2979000000000001</c:v>
                </c:pt>
                <c:pt idx="20">
                  <c:v>1.276</c:v>
                </c:pt>
                <c:pt idx="21">
                  <c:v>1.2543</c:v>
                </c:pt>
                <c:pt idx="22">
                  <c:v>1.2446999999999999</c:v>
                </c:pt>
                <c:pt idx="23">
                  <c:v>1.2495000000000001</c:v>
                </c:pt>
                <c:pt idx="24">
                  <c:v>1.2559</c:v>
                </c:pt>
                <c:pt idx="25">
                  <c:v>1.2622</c:v>
                </c:pt>
                <c:pt idx="26">
                  <c:v>1.2504</c:v>
                </c:pt>
                <c:pt idx="27">
                  <c:v>1.2467999999999999</c:v>
                </c:pt>
                <c:pt idx="28">
                  <c:v>1.2244999999999999</c:v>
                </c:pt>
                <c:pt idx="29">
                  <c:v>1.224</c:v>
                </c:pt>
                <c:pt idx="30">
                  <c:v>1.22</c:v>
                </c:pt>
                <c:pt idx="31">
                  <c:v>1.2269000000000001</c:v>
                </c:pt>
                <c:pt idx="32">
                  <c:v>1.2343999999999999</c:v>
                </c:pt>
                <c:pt idx="33">
                  <c:v>1.2332000000000001</c:v>
                </c:pt>
                <c:pt idx="34">
                  <c:v>1.2455000000000001</c:v>
                </c:pt>
                <c:pt idx="35">
                  <c:v>1.2548999999999999</c:v>
                </c:pt>
                <c:pt idx="36">
                  <c:v>1.2621</c:v>
                </c:pt>
                <c:pt idx="37">
                  <c:v>1.2909999999999999</c:v>
                </c:pt>
                <c:pt idx="38">
                  <c:v>1.3043</c:v>
                </c:pt>
                <c:pt idx="39">
                  <c:v>1.2885</c:v>
                </c:pt>
                <c:pt idx="40">
                  <c:v>1.2958000000000001</c:v>
                </c:pt>
                <c:pt idx="41">
                  <c:v>1.2939000000000001</c:v>
                </c:pt>
              </c:numCache>
            </c:numRef>
          </c:val>
          <c:smooth val="0"/>
        </c:ser>
        <c:ser>
          <c:idx val="3"/>
          <c:order val="1"/>
          <c:tx>
            <c:strRef>
              <c:f>Euro!$E$1</c:f>
              <c:strCache>
                <c:ptCount val="1"/>
                <c:pt idx="0">
                  <c:v>2011</c:v>
                </c:pt>
              </c:strCache>
            </c:strRef>
          </c:tx>
          <c:marker>
            <c:symbol val="none"/>
          </c:marker>
          <c:val>
            <c:numRef>
              <c:f>Euro!$E$2:$E$54</c:f>
              <c:numCache>
                <c:formatCode>General</c:formatCode>
                <c:ptCount val="53"/>
                <c:pt idx="1">
                  <c:v>1.3145</c:v>
                </c:pt>
                <c:pt idx="2">
                  <c:v>1.3109999999999999</c:v>
                </c:pt>
                <c:pt idx="3">
                  <c:v>1.3446</c:v>
                </c:pt>
                <c:pt idx="4">
                  <c:v>1.3653</c:v>
                </c:pt>
                <c:pt idx="5">
                  <c:v>1.3701000000000001</c:v>
                </c:pt>
                <c:pt idx="6">
                  <c:v>1.3601000000000001</c:v>
                </c:pt>
                <c:pt idx="7">
                  <c:v>1.3541000000000001</c:v>
                </c:pt>
                <c:pt idx="8">
                  <c:v>1.3728</c:v>
                </c:pt>
                <c:pt idx="9">
                  <c:v>1.3884000000000001</c:v>
                </c:pt>
                <c:pt idx="10">
                  <c:v>1.3876999999999999</c:v>
                </c:pt>
                <c:pt idx="11">
                  <c:v>1.399</c:v>
                </c:pt>
                <c:pt idx="12">
                  <c:v>1.4156</c:v>
                </c:pt>
                <c:pt idx="13">
                  <c:v>1.4098999999999999</c:v>
                </c:pt>
                <c:pt idx="14">
                  <c:v>1.4281999999999999</c:v>
                </c:pt>
                <c:pt idx="15">
                  <c:v>1.4423999999999999</c:v>
                </c:pt>
                <c:pt idx="16">
                  <c:v>1.4443999999999999</c:v>
                </c:pt>
                <c:pt idx="17">
                  <c:v>1.4708000000000001</c:v>
                </c:pt>
                <c:pt idx="18">
                  <c:v>1.4738</c:v>
                </c:pt>
                <c:pt idx="19">
                  <c:v>1.4274</c:v>
                </c:pt>
                <c:pt idx="20">
                  <c:v>1.4201999999999999</c:v>
                </c:pt>
                <c:pt idx="21">
                  <c:v>1.41</c:v>
                </c:pt>
                <c:pt idx="22">
                  <c:v>1.4457</c:v>
                </c:pt>
                <c:pt idx="23">
                  <c:v>1.4549000000000001</c:v>
                </c:pt>
                <c:pt idx="24">
                  <c:v>1.4307000000000001</c:v>
                </c:pt>
                <c:pt idx="25">
                  <c:v>1.4292</c:v>
                </c:pt>
                <c:pt idx="26">
                  <c:v>1.4359</c:v>
                </c:pt>
                <c:pt idx="27">
                  <c:v>1.4359</c:v>
                </c:pt>
                <c:pt idx="28">
                  <c:v>1.4073</c:v>
                </c:pt>
                <c:pt idx="29">
                  <c:v>1.4227000000000001</c:v>
                </c:pt>
                <c:pt idx="30">
                  <c:v>1.4378</c:v>
                </c:pt>
                <c:pt idx="31">
                  <c:v>1.4227000000000001</c:v>
                </c:pt>
                <c:pt idx="32">
                  <c:v>1.4218999999999999</c:v>
                </c:pt>
                <c:pt idx="33">
                  <c:v>1.4419</c:v>
                </c:pt>
                <c:pt idx="34">
                  <c:v>1.4431</c:v>
                </c:pt>
                <c:pt idx="35">
                  <c:v>1.4377</c:v>
                </c:pt>
                <c:pt idx="36">
                  <c:v>1.3960999999999999</c:v>
                </c:pt>
                <c:pt idx="37">
                  <c:v>1.3745000000000001</c:v>
                </c:pt>
                <c:pt idx="38">
                  <c:v>1.3592</c:v>
                </c:pt>
                <c:pt idx="39">
                  <c:v>1.3543000000000001</c:v>
                </c:pt>
                <c:pt idx="40">
                  <c:v>1.333</c:v>
                </c:pt>
                <c:pt idx="41">
                  <c:v>1.3713</c:v>
                </c:pt>
                <c:pt idx="42">
                  <c:v>1.3779999999999999</c:v>
                </c:pt>
                <c:pt idx="43">
                  <c:v>1.3969</c:v>
                </c:pt>
                <c:pt idx="44">
                  <c:v>1.3779999999999999</c:v>
                </c:pt>
                <c:pt idx="45">
                  <c:v>1.3694999999999999</c:v>
                </c:pt>
                <c:pt idx="46">
                  <c:v>1.3548</c:v>
                </c:pt>
                <c:pt idx="47">
                  <c:v>1.3393999999999999</c:v>
                </c:pt>
                <c:pt idx="48">
                  <c:v>1.3404</c:v>
                </c:pt>
                <c:pt idx="49">
                  <c:v>1.3382000000000001</c:v>
                </c:pt>
                <c:pt idx="50">
                  <c:v>1.3089999999999999</c:v>
                </c:pt>
                <c:pt idx="51">
                  <c:v>1.3051999999999999</c:v>
                </c:pt>
                <c:pt idx="52">
                  <c:v>1.2968999999999999</c:v>
                </c:pt>
              </c:numCache>
            </c:numRef>
          </c:val>
          <c:smooth val="0"/>
        </c:ser>
        <c:ser>
          <c:idx val="1"/>
          <c:order val="2"/>
          <c:tx>
            <c:strRef>
              <c:f>Euro!$F$1</c:f>
              <c:strCache>
                <c:ptCount val="1"/>
                <c:pt idx="0">
                  <c:v>2010</c:v>
                </c:pt>
              </c:strCache>
            </c:strRef>
          </c:tx>
          <c:marker>
            <c:symbol val="none"/>
          </c:marker>
          <c:cat>
            <c:strRef>
              <c:f>Euro!$B$2:$B$54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Euro!$F$2:$F$54</c:f>
              <c:numCache>
                <c:formatCode>General</c:formatCode>
                <c:ptCount val="53"/>
                <c:pt idx="1">
                  <c:v>1.4379</c:v>
                </c:pt>
                <c:pt idx="2">
                  <c:v>1.4494</c:v>
                </c:pt>
                <c:pt idx="3">
                  <c:v>1.4198</c:v>
                </c:pt>
                <c:pt idx="4">
                  <c:v>1.4036</c:v>
                </c:pt>
                <c:pt idx="5">
                  <c:v>1.3853</c:v>
                </c:pt>
                <c:pt idx="6">
                  <c:v>1.3704000000000001</c:v>
                </c:pt>
                <c:pt idx="7">
                  <c:v>1.36</c:v>
                </c:pt>
                <c:pt idx="8">
                  <c:v>1.3575999999999999</c:v>
                </c:pt>
                <c:pt idx="9">
                  <c:v>1.3574999999999999</c:v>
                </c:pt>
                <c:pt idx="10">
                  <c:v>1.3651</c:v>
                </c:pt>
                <c:pt idx="11">
                  <c:v>1.3674999999999999</c:v>
                </c:pt>
                <c:pt idx="12">
                  <c:v>1.3423</c:v>
                </c:pt>
                <c:pt idx="13">
                  <c:v>1.3478000000000001</c:v>
                </c:pt>
                <c:pt idx="14">
                  <c:v>1.3402000000000001</c:v>
                </c:pt>
                <c:pt idx="15">
                  <c:v>1.3577999999999999</c:v>
                </c:pt>
                <c:pt idx="16">
                  <c:v>1.3383</c:v>
                </c:pt>
                <c:pt idx="17">
                  <c:v>1.3277000000000001</c:v>
                </c:pt>
                <c:pt idx="18">
                  <c:v>1.2910999999999999</c:v>
                </c:pt>
                <c:pt idx="19">
                  <c:v>1.2665999999999999</c:v>
                </c:pt>
                <c:pt idx="20">
                  <c:v>1.2403</c:v>
                </c:pt>
                <c:pt idx="21">
                  <c:v>1.2289000000000001</c:v>
                </c:pt>
                <c:pt idx="22">
                  <c:v>1.2175</c:v>
                </c:pt>
                <c:pt idx="23">
                  <c:v>1.2024999999999999</c:v>
                </c:pt>
                <c:pt idx="24">
                  <c:v>1.2338</c:v>
                </c:pt>
                <c:pt idx="25">
                  <c:v>1.2297</c:v>
                </c:pt>
                <c:pt idx="26">
                  <c:v>1.2379</c:v>
                </c:pt>
                <c:pt idx="27">
                  <c:v>1.2642</c:v>
                </c:pt>
                <c:pt idx="28">
                  <c:v>1.2744</c:v>
                </c:pt>
                <c:pt idx="29">
                  <c:v>1.2874000000000001</c:v>
                </c:pt>
                <c:pt idx="30">
                  <c:v>1.3006</c:v>
                </c:pt>
                <c:pt idx="31">
                  <c:v>1.3198000000000001</c:v>
                </c:pt>
                <c:pt idx="32">
                  <c:v>1.2986</c:v>
                </c:pt>
                <c:pt idx="33">
                  <c:v>1.2821</c:v>
                </c:pt>
                <c:pt idx="34">
                  <c:v>1.2684</c:v>
                </c:pt>
                <c:pt idx="35">
                  <c:v>1.2785</c:v>
                </c:pt>
                <c:pt idx="36">
                  <c:v>1.2734000000000001</c:v>
                </c:pt>
                <c:pt idx="37">
                  <c:v>1.2964</c:v>
                </c:pt>
                <c:pt idx="38">
                  <c:v>1.3290999999999999</c:v>
                </c:pt>
                <c:pt idx="39">
                  <c:v>1.3584000000000001</c:v>
                </c:pt>
                <c:pt idx="40">
                  <c:v>1.3849</c:v>
                </c:pt>
                <c:pt idx="41">
                  <c:v>1.3967000000000001</c:v>
                </c:pt>
                <c:pt idx="42">
                  <c:v>1.3896999999999999</c:v>
                </c:pt>
                <c:pt idx="43">
                  <c:v>1.3904000000000001</c:v>
                </c:pt>
                <c:pt idx="44">
                  <c:v>1.4066000000000001</c:v>
                </c:pt>
                <c:pt idx="45">
                  <c:v>1.3801000000000001</c:v>
                </c:pt>
                <c:pt idx="46">
                  <c:v>1.3593999999999999</c:v>
                </c:pt>
                <c:pt idx="47">
                  <c:v>1.3493999999999999</c:v>
                </c:pt>
                <c:pt idx="48">
                  <c:v>1.3136000000000001</c:v>
                </c:pt>
                <c:pt idx="49">
                  <c:v>1.3254999999999999</c:v>
                </c:pt>
                <c:pt idx="50">
                  <c:v>1.33</c:v>
                </c:pt>
                <c:pt idx="51">
                  <c:v>1.3107</c:v>
                </c:pt>
                <c:pt idx="52">
                  <c:v>1.3169</c:v>
                </c:pt>
              </c:numCache>
            </c:numRef>
          </c:val>
          <c:smooth val="0"/>
        </c:ser>
        <c:ser>
          <c:idx val="2"/>
          <c:order val="3"/>
          <c:tx>
            <c:strRef>
              <c:f>Euro!$G$1</c:f>
              <c:strCache>
                <c:ptCount val="1"/>
                <c:pt idx="0">
                  <c:v>2009</c:v>
                </c:pt>
              </c:strCache>
            </c:strRef>
          </c:tx>
          <c:marker>
            <c:symbol val="none"/>
          </c:marker>
          <c:cat>
            <c:strRef>
              <c:f>Euro!$B$2:$B$54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Euro!$G$2:$G$54</c:f>
              <c:numCache>
                <c:formatCode>General</c:formatCode>
                <c:ptCount val="53"/>
                <c:pt idx="0">
                  <c:v>1.3946000000000001</c:v>
                </c:pt>
                <c:pt idx="1">
                  <c:v>1.359</c:v>
                </c:pt>
                <c:pt idx="2">
                  <c:v>1.3210999999999999</c:v>
                </c:pt>
                <c:pt idx="3">
                  <c:v>1.2905</c:v>
                </c:pt>
                <c:pt idx="4">
                  <c:v>1.3064</c:v>
                </c:pt>
                <c:pt idx="5">
                  <c:v>1.2877000000000001</c:v>
                </c:pt>
                <c:pt idx="6">
                  <c:v>1.2925</c:v>
                </c:pt>
                <c:pt idx="7">
                  <c:v>1.2621</c:v>
                </c:pt>
                <c:pt idx="8">
                  <c:v>1.2728999999999999</c:v>
                </c:pt>
                <c:pt idx="9">
                  <c:v>1.2595000000000001</c:v>
                </c:pt>
                <c:pt idx="10">
                  <c:v>1.2769999999999999</c:v>
                </c:pt>
                <c:pt idx="11">
                  <c:v>1.3274999999999999</c:v>
                </c:pt>
                <c:pt idx="12">
                  <c:v>1.35</c:v>
                </c:pt>
                <c:pt idx="13">
                  <c:v>1.3307</c:v>
                </c:pt>
                <c:pt idx="14">
                  <c:v>1.3245</c:v>
                </c:pt>
                <c:pt idx="15">
                  <c:v>1.3208</c:v>
                </c:pt>
                <c:pt idx="16">
                  <c:v>1.3025</c:v>
                </c:pt>
                <c:pt idx="17">
                  <c:v>1.3188</c:v>
                </c:pt>
                <c:pt idx="18">
                  <c:v>1.3375999999999999</c:v>
                </c:pt>
                <c:pt idx="19">
                  <c:v>1.3602000000000001</c:v>
                </c:pt>
                <c:pt idx="20">
                  <c:v>1.371</c:v>
                </c:pt>
                <c:pt idx="21">
                  <c:v>1.3983000000000001</c:v>
                </c:pt>
                <c:pt idx="22">
                  <c:v>1.4159999999999999</c:v>
                </c:pt>
                <c:pt idx="23">
                  <c:v>1.3977999999999999</c:v>
                </c:pt>
                <c:pt idx="24">
                  <c:v>1.3897999999999999</c:v>
                </c:pt>
                <c:pt idx="25">
                  <c:v>1.3971</c:v>
                </c:pt>
                <c:pt idx="26">
                  <c:v>1.4067000000000001</c:v>
                </c:pt>
                <c:pt idx="27">
                  <c:v>1.3942000000000001</c:v>
                </c:pt>
                <c:pt idx="28">
                  <c:v>1.4035</c:v>
                </c:pt>
                <c:pt idx="29">
                  <c:v>1.4217</c:v>
                </c:pt>
                <c:pt idx="30">
                  <c:v>1.4138999999999999</c:v>
                </c:pt>
                <c:pt idx="31">
                  <c:v>1.4346000000000001</c:v>
                </c:pt>
                <c:pt idx="32">
                  <c:v>1.4192</c:v>
                </c:pt>
                <c:pt idx="33">
                  <c:v>1.4175</c:v>
                </c:pt>
                <c:pt idx="34">
                  <c:v>1.4300999999999999</c:v>
                </c:pt>
                <c:pt idx="35">
                  <c:v>1.4275</c:v>
                </c:pt>
                <c:pt idx="36">
                  <c:v>1.4557</c:v>
                </c:pt>
                <c:pt idx="37">
                  <c:v>1.4663999999999999</c:v>
                </c:pt>
                <c:pt idx="38">
                  <c:v>1.4734</c:v>
                </c:pt>
                <c:pt idx="39">
                  <c:v>1.4601</c:v>
                </c:pt>
                <c:pt idx="40">
                  <c:v>1.4712000000000001</c:v>
                </c:pt>
                <c:pt idx="41">
                  <c:v>1.4856</c:v>
                </c:pt>
                <c:pt idx="42">
                  <c:v>1.4965999999999999</c:v>
                </c:pt>
                <c:pt idx="43">
                  <c:v>1.4801</c:v>
                </c:pt>
                <c:pt idx="44">
                  <c:v>1.4807999999999999</c:v>
                </c:pt>
                <c:pt idx="45">
                  <c:v>1.4927999999999999</c:v>
                </c:pt>
                <c:pt idx="46">
                  <c:v>1.4910000000000001</c:v>
                </c:pt>
                <c:pt idx="47">
                  <c:v>1.4982</c:v>
                </c:pt>
                <c:pt idx="48">
                  <c:v>1.5044</c:v>
                </c:pt>
                <c:pt idx="49">
                  <c:v>1.4733000000000001</c:v>
                </c:pt>
                <c:pt idx="50">
                  <c:v>1.4495</c:v>
                </c:pt>
                <c:pt idx="51">
                  <c:v>1.4330000000000001</c:v>
                </c:pt>
                <c:pt idx="52">
                  <c:v>1.4388000000000001</c:v>
                </c:pt>
              </c:numCache>
            </c:numRef>
          </c:val>
          <c:smooth val="0"/>
        </c:ser>
        <c:ser>
          <c:idx val="4"/>
          <c:order val="4"/>
          <c:tx>
            <c:strRef>
              <c:f>Euro!$I$1</c:f>
              <c:strCache>
                <c:ptCount val="1"/>
                <c:pt idx="0">
                  <c:v>4-Yr-Avg*</c:v>
                </c:pt>
              </c:strCache>
            </c:strRef>
          </c:tx>
          <c:marker>
            <c:symbol val="none"/>
          </c:marker>
          <c:cat>
            <c:strRef>
              <c:f>Euro!$B$2:$B$54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Euro!$I$2:$I$54</c:f>
              <c:numCache>
                <c:formatCode>General</c:formatCode>
                <c:ptCount val="53"/>
                <c:pt idx="0">
                  <c:v>1.4552</c:v>
                </c:pt>
                <c:pt idx="1">
                  <c:v>1.3957999999999999</c:v>
                </c:pt>
                <c:pt idx="2">
                  <c:v>1.3887</c:v>
                </c:pt>
                <c:pt idx="3">
                  <c:v>1.3802000000000001</c:v>
                </c:pt>
                <c:pt idx="4">
                  <c:v>1.3889</c:v>
                </c:pt>
                <c:pt idx="5">
                  <c:v>1.3764000000000001</c:v>
                </c:pt>
                <c:pt idx="6">
                  <c:v>1.3706</c:v>
                </c:pt>
                <c:pt idx="7">
                  <c:v>1.3624000000000001</c:v>
                </c:pt>
                <c:pt idx="8">
                  <c:v>1.3768</c:v>
                </c:pt>
                <c:pt idx="9">
                  <c:v>1.3832</c:v>
                </c:pt>
                <c:pt idx="10">
                  <c:v>1.3944000000000001</c:v>
                </c:pt>
                <c:pt idx="11">
                  <c:v>1.4137999999999999</c:v>
                </c:pt>
                <c:pt idx="12">
                  <c:v>1.4185000000000001</c:v>
                </c:pt>
                <c:pt idx="13">
                  <c:v>1.4142999999999999</c:v>
                </c:pt>
                <c:pt idx="14">
                  <c:v>1.417</c:v>
                </c:pt>
                <c:pt idx="15">
                  <c:v>1.4274</c:v>
                </c:pt>
                <c:pt idx="16">
                  <c:v>1.4167000000000001</c:v>
                </c:pt>
                <c:pt idx="17">
                  <c:v>1.4178999999999999</c:v>
                </c:pt>
                <c:pt idx="18">
                  <c:v>1.4118999999999999</c:v>
                </c:pt>
                <c:pt idx="19">
                  <c:v>1.4015</c:v>
                </c:pt>
                <c:pt idx="20">
                  <c:v>1.4000999999999999</c:v>
                </c:pt>
                <c:pt idx="21">
                  <c:v>1.3907</c:v>
                </c:pt>
                <c:pt idx="22">
                  <c:v>1.4171</c:v>
                </c:pt>
                <c:pt idx="23">
                  <c:v>1.4015</c:v>
                </c:pt>
                <c:pt idx="24">
                  <c:v>1.4016999999999999</c:v>
                </c:pt>
                <c:pt idx="25">
                  <c:v>1.4047000000000001</c:v>
                </c:pt>
                <c:pt idx="26">
                  <c:v>1.4157999999999999</c:v>
                </c:pt>
                <c:pt idx="27">
                  <c:v>1.4246000000000001</c:v>
                </c:pt>
                <c:pt idx="28">
                  <c:v>1.4182999999999999</c:v>
                </c:pt>
                <c:pt idx="29">
                  <c:v>1.4266000000000001</c:v>
                </c:pt>
                <c:pt idx="30">
                  <c:v>1.4282999999999999</c:v>
                </c:pt>
                <c:pt idx="31">
                  <c:v>1.4283999999999999</c:v>
                </c:pt>
                <c:pt idx="32">
                  <c:v>1.4065000000000001</c:v>
                </c:pt>
                <c:pt idx="33">
                  <c:v>1.4046000000000001</c:v>
                </c:pt>
                <c:pt idx="34">
                  <c:v>1.4029</c:v>
                </c:pt>
                <c:pt idx="35">
                  <c:v>1.3937999999999999</c:v>
                </c:pt>
                <c:pt idx="36">
                  <c:v>1.3849</c:v>
                </c:pt>
                <c:pt idx="37">
                  <c:v>1.3909</c:v>
                </c:pt>
                <c:pt idx="38">
                  <c:v>1.4071</c:v>
                </c:pt>
                <c:pt idx="39">
                  <c:v>1.3942000000000001</c:v>
                </c:pt>
                <c:pt idx="40">
                  <c:v>1.3871</c:v>
                </c:pt>
                <c:pt idx="41">
                  <c:v>1.4040999999999999</c:v>
                </c:pt>
                <c:pt idx="42">
                  <c:v>1.39</c:v>
                </c:pt>
                <c:pt idx="43">
                  <c:v>1.3842000000000001</c:v>
                </c:pt>
                <c:pt idx="44">
                  <c:v>1.3878999999999999</c:v>
                </c:pt>
                <c:pt idx="45">
                  <c:v>1.3826000000000001</c:v>
                </c:pt>
                <c:pt idx="46">
                  <c:v>1.3666</c:v>
                </c:pt>
                <c:pt idx="47">
                  <c:v>1.3767</c:v>
                </c:pt>
                <c:pt idx="48">
                  <c:v>1.3572</c:v>
                </c:pt>
                <c:pt idx="49">
                  <c:v>1.3620000000000001</c:v>
                </c:pt>
                <c:pt idx="50">
                  <c:v>1.3721000000000001</c:v>
                </c:pt>
                <c:pt idx="51">
                  <c:v>1.3554999999999999</c:v>
                </c:pt>
                <c:pt idx="52">
                  <c:v>1.3622000000000001</c:v>
                </c:pt>
              </c:numCache>
            </c:numRef>
          </c:val>
          <c:smooth val="0"/>
        </c:ser>
        <c:dLbls>
          <c:showLegendKey val="0"/>
          <c:showVal val="0"/>
          <c:showCatName val="0"/>
          <c:showSerName val="0"/>
          <c:showPercent val="0"/>
          <c:showBubbleSize val="0"/>
        </c:dLbls>
        <c:marker val="1"/>
        <c:smooth val="0"/>
        <c:axId val="192884096"/>
        <c:axId val="192889984"/>
      </c:lineChart>
      <c:catAx>
        <c:axId val="192884096"/>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2889984"/>
        <c:crosses val="autoZero"/>
        <c:auto val="1"/>
        <c:lblAlgn val="ctr"/>
        <c:lblOffset val="100"/>
        <c:tickLblSkip val="1"/>
        <c:tickMarkSkip val="1"/>
        <c:noMultiLvlLbl val="0"/>
      </c:catAx>
      <c:valAx>
        <c:axId val="192889984"/>
        <c:scaling>
          <c:orientation val="minMax"/>
          <c:max val="1.6"/>
          <c:min val="1.1500000000000001"/>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2884096"/>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95" r="0.70000000000000095" t="0.75000000000001465" header="0.30000000000000032" footer="0.30000000000000032"/>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Foreign Exchange Rate - Canadian Dollar</a:t>
            </a:r>
          </a:p>
          <a:p>
            <a:pPr>
              <a:defRPr sz="1000" b="0" i="0" u="none" strike="noStrike" baseline="0">
                <a:solidFill>
                  <a:srgbClr val="000000"/>
                </a:solidFill>
                <a:latin typeface="Calibri"/>
                <a:ea typeface="Calibri"/>
                <a:cs typeface="Calibri"/>
              </a:defRPr>
            </a:pPr>
            <a:r>
              <a:rPr lang="en-US" sz="1200" b="1" i="1" u="none" strike="noStrike" baseline="0">
                <a:solidFill>
                  <a:srgbClr val="000000"/>
                </a:solidFill>
                <a:latin typeface="Calibri"/>
              </a:rPr>
              <a:t>Federal Reserve Bank of New York</a:t>
            </a:r>
            <a:r>
              <a:rPr lang="en-US" sz="1200" b="1" i="0" u="none" strike="noStrike" baseline="0">
                <a:solidFill>
                  <a:srgbClr val="000000"/>
                </a:solidFill>
                <a:latin typeface="Calibri"/>
              </a:rPr>
              <a:t> </a:t>
            </a:r>
          </a:p>
        </c:rich>
      </c:tx>
      <c:layout/>
      <c:overlay val="0"/>
    </c:title>
    <c:autoTitleDeleted val="0"/>
    <c:plotArea>
      <c:layout/>
      <c:lineChart>
        <c:grouping val="standard"/>
        <c:varyColors val="0"/>
        <c:ser>
          <c:idx val="5"/>
          <c:order val="0"/>
          <c:tx>
            <c:strRef>
              <c:f>Canadian!$D$1</c:f>
              <c:strCache>
                <c:ptCount val="1"/>
                <c:pt idx="0">
                  <c:v>2012</c:v>
                </c:pt>
              </c:strCache>
            </c:strRef>
          </c:tx>
          <c:marker>
            <c:symbol val="none"/>
          </c:marker>
          <c:val>
            <c:numRef>
              <c:f>Canadian!$D$2:$D$54</c:f>
              <c:numCache>
                <c:formatCode>General</c:formatCode>
                <c:ptCount val="53"/>
                <c:pt idx="0" formatCode="#,##0.00">
                  <c:v>1.0209999999999999</c:v>
                </c:pt>
                <c:pt idx="1">
                  <c:v>1.0154000000000001</c:v>
                </c:pt>
                <c:pt idx="2">
                  <c:v>1.0253000000000001</c:v>
                </c:pt>
                <c:pt idx="3">
                  <c:v>1.0144</c:v>
                </c:pt>
                <c:pt idx="4">
                  <c:v>1.0067999999999999</c:v>
                </c:pt>
                <c:pt idx="5">
                  <c:v>0.99970000000000003</c:v>
                </c:pt>
                <c:pt idx="6">
                  <c:v>0.99609999999999999</c:v>
                </c:pt>
                <c:pt idx="7">
                  <c:v>0.99829999999999997</c:v>
                </c:pt>
                <c:pt idx="8">
                  <c:v>0.997</c:v>
                </c:pt>
                <c:pt idx="9">
                  <c:v>0.9919</c:v>
                </c:pt>
                <c:pt idx="10">
                  <c:v>0.99580000000000002</c:v>
                </c:pt>
                <c:pt idx="11">
                  <c:v>0.99160000000000004</c:v>
                </c:pt>
                <c:pt idx="12">
                  <c:v>0.99550000000000005</c:v>
                </c:pt>
                <c:pt idx="13">
                  <c:v>0.99529999999999996</c:v>
                </c:pt>
                <c:pt idx="14">
                  <c:v>0.99409999999999998</c:v>
                </c:pt>
                <c:pt idx="15">
                  <c:v>0.99919999999999998</c:v>
                </c:pt>
                <c:pt idx="16">
                  <c:v>0.99199999999999999</c:v>
                </c:pt>
                <c:pt idx="17">
                  <c:v>0.98680000000000001</c:v>
                </c:pt>
                <c:pt idx="18">
                  <c:v>0.98850000000000005</c:v>
                </c:pt>
                <c:pt idx="19">
                  <c:v>0.998</c:v>
                </c:pt>
                <c:pt idx="20">
                  <c:v>1.0092000000000001</c:v>
                </c:pt>
                <c:pt idx="21">
                  <c:v>1.0237000000000001</c:v>
                </c:pt>
                <c:pt idx="22">
                  <c:v>1.0302</c:v>
                </c:pt>
                <c:pt idx="23">
                  <c:v>1.0335000000000001</c:v>
                </c:pt>
                <c:pt idx="24">
                  <c:v>1.0250999999999999</c:v>
                </c:pt>
                <c:pt idx="25">
                  <c:v>1.0219</c:v>
                </c:pt>
                <c:pt idx="26">
                  <c:v>1.0271999999999999</c:v>
                </c:pt>
                <c:pt idx="27">
                  <c:v>1.0155000000000001</c:v>
                </c:pt>
                <c:pt idx="28">
                  <c:v>1.0199</c:v>
                </c:pt>
                <c:pt idx="29">
                  <c:v>1.0124</c:v>
                </c:pt>
                <c:pt idx="30">
                  <c:v>1.0135000000000001</c:v>
                </c:pt>
                <c:pt idx="31">
                  <c:v>1.0024999999999999</c:v>
                </c:pt>
                <c:pt idx="32">
                  <c:v>0.99590000000000001</c:v>
                </c:pt>
                <c:pt idx="33">
                  <c:v>0.99050000000000005</c:v>
                </c:pt>
                <c:pt idx="34">
                  <c:v>0.99060000000000004</c:v>
                </c:pt>
                <c:pt idx="35">
                  <c:v>0.98870000000000002</c:v>
                </c:pt>
                <c:pt idx="36">
                  <c:v>0.98529999999999995</c:v>
                </c:pt>
                <c:pt idx="37">
                  <c:v>0.97370000000000001</c:v>
                </c:pt>
                <c:pt idx="38">
                  <c:v>0.97499999999999998</c:v>
                </c:pt>
                <c:pt idx="39">
                  <c:v>0.98140000000000005</c:v>
                </c:pt>
                <c:pt idx="40">
                  <c:v>0.98240000000000005</c:v>
                </c:pt>
                <c:pt idx="41">
                  <c:v>0.97770000000000001</c:v>
                </c:pt>
              </c:numCache>
            </c:numRef>
          </c:val>
          <c:smooth val="0"/>
        </c:ser>
        <c:ser>
          <c:idx val="0"/>
          <c:order val="1"/>
          <c:tx>
            <c:strRef>
              <c:f>Canadian!$E$1</c:f>
              <c:strCache>
                <c:ptCount val="1"/>
                <c:pt idx="0">
                  <c:v>2011</c:v>
                </c:pt>
              </c:strCache>
            </c:strRef>
          </c:tx>
          <c:spPr>
            <a:ln>
              <a:solidFill>
                <a:schemeClr val="tx1"/>
              </a:solidFill>
            </a:ln>
          </c:spPr>
          <c:marker>
            <c:symbol val="none"/>
          </c:marker>
          <c:cat>
            <c:strRef>
              <c:f>Canadian!$B$2:$B$54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Canadian!$E$2:$E$54</c:f>
              <c:numCache>
                <c:formatCode>General</c:formatCode>
                <c:ptCount val="53"/>
                <c:pt idx="1">
                  <c:v>0.99590000000000001</c:v>
                </c:pt>
                <c:pt idx="2">
                  <c:v>0.99150000000000005</c:v>
                </c:pt>
                <c:pt idx="3">
                  <c:v>0.99219999999999997</c:v>
                </c:pt>
                <c:pt idx="4">
                  <c:v>0.99690000000000001</c:v>
                </c:pt>
                <c:pt idx="5">
                  <c:v>0.99080000000000001</c:v>
                </c:pt>
                <c:pt idx="6">
                  <c:v>0.99160000000000004</c:v>
                </c:pt>
                <c:pt idx="7">
                  <c:v>0.98570000000000002</c:v>
                </c:pt>
                <c:pt idx="8">
                  <c:v>0.98450000000000004</c:v>
                </c:pt>
                <c:pt idx="9">
                  <c:v>0.9728</c:v>
                </c:pt>
                <c:pt idx="10">
                  <c:v>0.97319999999999995</c:v>
                </c:pt>
                <c:pt idx="11">
                  <c:v>0.98329999999999995</c:v>
                </c:pt>
                <c:pt idx="12">
                  <c:v>0.97789999999999999</c:v>
                </c:pt>
                <c:pt idx="13">
                  <c:v>0.9718</c:v>
                </c:pt>
                <c:pt idx="14">
                  <c:v>0.96089999999999998</c:v>
                </c:pt>
                <c:pt idx="15">
                  <c:v>0.96209999999999996</c:v>
                </c:pt>
                <c:pt idx="16">
                  <c:v>0.95569999999999999</c:v>
                </c:pt>
                <c:pt idx="17">
                  <c:v>0.95079999999999998</c:v>
                </c:pt>
                <c:pt idx="18">
                  <c:v>0.95609999999999995</c:v>
                </c:pt>
                <c:pt idx="19">
                  <c:v>0.9637</c:v>
                </c:pt>
                <c:pt idx="20">
                  <c:v>0.97199999999999998</c:v>
                </c:pt>
                <c:pt idx="21">
                  <c:v>0.97819999999999996</c:v>
                </c:pt>
                <c:pt idx="22">
                  <c:v>0.97489999999999999</c:v>
                </c:pt>
                <c:pt idx="23">
                  <c:v>0.97729999999999995</c:v>
                </c:pt>
                <c:pt idx="24">
                  <c:v>0.97640000000000005</c:v>
                </c:pt>
                <c:pt idx="25">
                  <c:v>0.9778</c:v>
                </c:pt>
                <c:pt idx="26">
                  <c:v>0.97589999999999999</c:v>
                </c:pt>
                <c:pt idx="27">
                  <c:v>0.96260000000000001</c:v>
                </c:pt>
                <c:pt idx="28">
                  <c:v>0.96279999999999999</c:v>
                </c:pt>
                <c:pt idx="29">
                  <c:v>0.95079999999999998</c:v>
                </c:pt>
                <c:pt idx="30">
                  <c:v>0.94750000000000001</c:v>
                </c:pt>
                <c:pt idx="31">
                  <c:v>0.96709999999999996</c:v>
                </c:pt>
                <c:pt idx="32">
                  <c:v>0.99039999999999995</c:v>
                </c:pt>
                <c:pt idx="33">
                  <c:v>0.98419999999999996</c:v>
                </c:pt>
                <c:pt idx="34">
                  <c:v>0.9859</c:v>
                </c:pt>
                <c:pt idx="35">
                  <c:v>0.97850000000000004</c:v>
                </c:pt>
                <c:pt idx="36">
                  <c:v>0.98980000000000001</c:v>
                </c:pt>
                <c:pt idx="37">
                  <c:v>0.98909999999999998</c:v>
                </c:pt>
                <c:pt idx="38">
                  <c:v>1.0069999999999999</c:v>
                </c:pt>
                <c:pt idx="39">
                  <c:v>1.0293000000000001</c:v>
                </c:pt>
                <c:pt idx="40">
                  <c:v>1.0462</c:v>
                </c:pt>
                <c:pt idx="41">
                  <c:v>1.022</c:v>
                </c:pt>
                <c:pt idx="42">
                  <c:v>1.0145999999999999</c:v>
                </c:pt>
                <c:pt idx="43">
                  <c:v>1.0044999999999999</c:v>
                </c:pt>
                <c:pt idx="44">
                  <c:v>1.0112000000000001</c:v>
                </c:pt>
                <c:pt idx="45">
                  <c:v>1.0168999999999999</c:v>
                </c:pt>
                <c:pt idx="46">
                  <c:v>1.0226999999999999</c:v>
                </c:pt>
                <c:pt idx="47">
                  <c:v>1.0415000000000001</c:v>
                </c:pt>
                <c:pt idx="48">
                  <c:v>1.0219</c:v>
                </c:pt>
                <c:pt idx="49">
                  <c:v>1.0153000000000001</c:v>
                </c:pt>
                <c:pt idx="50">
                  <c:v>1.0321</c:v>
                </c:pt>
                <c:pt idx="51">
                  <c:v>1.0271999999999999</c:v>
                </c:pt>
                <c:pt idx="52">
                  <c:v>1.0209999999999999</c:v>
                </c:pt>
              </c:numCache>
            </c:numRef>
          </c:val>
          <c:smooth val="0"/>
        </c:ser>
        <c:ser>
          <c:idx val="1"/>
          <c:order val="2"/>
          <c:tx>
            <c:strRef>
              <c:f>Canadian!$F$1</c:f>
              <c:strCache>
                <c:ptCount val="1"/>
                <c:pt idx="0">
                  <c:v>2010</c:v>
                </c:pt>
              </c:strCache>
            </c:strRef>
          </c:tx>
          <c:marker>
            <c:symbol val="none"/>
          </c:marker>
          <c:cat>
            <c:strRef>
              <c:f>Canadian!$B$2:$B$54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Canadian!$F$2:$F$54</c:f>
              <c:numCache>
                <c:formatCode>General</c:formatCode>
                <c:ptCount val="53"/>
                <c:pt idx="1">
                  <c:v>1.0356000000000001</c:v>
                </c:pt>
                <c:pt idx="2">
                  <c:v>1.0318000000000001</c:v>
                </c:pt>
                <c:pt idx="3">
                  <c:v>1.0419</c:v>
                </c:pt>
                <c:pt idx="4">
                  <c:v>1.0623</c:v>
                </c:pt>
                <c:pt idx="5">
                  <c:v>1.0651999999999999</c:v>
                </c:pt>
                <c:pt idx="6">
                  <c:v>1.0612999999999999</c:v>
                </c:pt>
                <c:pt idx="7">
                  <c:v>1.0458000000000001</c:v>
                </c:pt>
                <c:pt idx="8">
                  <c:v>1.0526</c:v>
                </c:pt>
                <c:pt idx="9">
                  <c:v>1.0339</c:v>
                </c:pt>
                <c:pt idx="10">
                  <c:v>1.0249999999999999</c:v>
                </c:pt>
                <c:pt idx="11">
                  <c:v>1.0132000000000001</c:v>
                </c:pt>
                <c:pt idx="12">
                  <c:v>1.0224</c:v>
                </c:pt>
                <c:pt idx="13">
                  <c:v>1.0146999999999999</c:v>
                </c:pt>
                <c:pt idx="14">
                  <c:v>1.0039</c:v>
                </c:pt>
                <c:pt idx="15">
                  <c:v>1.0015000000000001</c:v>
                </c:pt>
                <c:pt idx="16">
                  <c:v>1.0037</c:v>
                </c:pt>
                <c:pt idx="17">
                  <c:v>1.0066999999999999</c:v>
                </c:pt>
                <c:pt idx="18">
                  <c:v>1.0274000000000001</c:v>
                </c:pt>
                <c:pt idx="19">
                  <c:v>1.0230999999999999</c:v>
                </c:pt>
                <c:pt idx="20">
                  <c:v>1.0466</c:v>
                </c:pt>
                <c:pt idx="21">
                  <c:v>1.0598000000000001</c:v>
                </c:pt>
                <c:pt idx="22">
                  <c:v>1.0456000000000001</c:v>
                </c:pt>
                <c:pt idx="23">
                  <c:v>1.0435000000000001</c:v>
                </c:pt>
                <c:pt idx="24">
                  <c:v>1.0263</c:v>
                </c:pt>
                <c:pt idx="25">
                  <c:v>1.032</c:v>
                </c:pt>
                <c:pt idx="26">
                  <c:v>1.0527</c:v>
                </c:pt>
                <c:pt idx="27">
                  <c:v>1.0431999999999999</c:v>
                </c:pt>
                <c:pt idx="28">
                  <c:v>1.0376000000000001</c:v>
                </c:pt>
                <c:pt idx="29">
                  <c:v>1.0456000000000001</c:v>
                </c:pt>
                <c:pt idx="30">
                  <c:v>1.0329999999999999</c:v>
                </c:pt>
                <c:pt idx="31">
                  <c:v>1.0219</c:v>
                </c:pt>
                <c:pt idx="32">
                  <c:v>1.0388999999999999</c:v>
                </c:pt>
                <c:pt idx="33">
                  <c:v>1.0387999999999999</c:v>
                </c:pt>
                <c:pt idx="34">
                  <c:v>1.0572999999999999</c:v>
                </c:pt>
                <c:pt idx="35">
                  <c:v>1.0537000000000001</c:v>
                </c:pt>
                <c:pt idx="36">
                  <c:v>1.0361</c:v>
                </c:pt>
                <c:pt idx="37">
                  <c:v>1.0282</c:v>
                </c:pt>
                <c:pt idx="38">
                  <c:v>1.0279</c:v>
                </c:pt>
                <c:pt idx="39">
                  <c:v>1.0290999999999999</c:v>
                </c:pt>
                <c:pt idx="40">
                  <c:v>1.0168999999999999</c:v>
                </c:pt>
                <c:pt idx="41">
                  <c:v>1.0082</c:v>
                </c:pt>
                <c:pt idx="42">
                  <c:v>1.0259</c:v>
                </c:pt>
                <c:pt idx="43">
                  <c:v>1.022</c:v>
                </c:pt>
                <c:pt idx="44">
                  <c:v>1.0073000000000001</c:v>
                </c:pt>
                <c:pt idx="45">
                  <c:v>1.0032000000000001</c:v>
                </c:pt>
                <c:pt idx="46">
                  <c:v>1.0176000000000001</c:v>
                </c:pt>
                <c:pt idx="47">
                  <c:v>1.0169999999999999</c:v>
                </c:pt>
                <c:pt idx="48">
                  <c:v>1.0157</c:v>
                </c:pt>
                <c:pt idx="49">
                  <c:v>1.0087999999999999</c:v>
                </c:pt>
                <c:pt idx="50">
                  <c:v>1.0066999999999999</c:v>
                </c:pt>
                <c:pt idx="51">
                  <c:v>1.0153000000000001</c:v>
                </c:pt>
                <c:pt idx="52">
                  <c:v>1.0021</c:v>
                </c:pt>
              </c:numCache>
            </c:numRef>
          </c:val>
          <c:smooth val="0"/>
        </c:ser>
        <c:ser>
          <c:idx val="2"/>
          <c:order val="3"/>
          <c:tx>
            <c:strRef>
              <c:f>Canadian!$G$1</c:f>
              <c:strCache>
                <c:ptCount val="1"/>
                <c:pt idx="0">
                  <c:v>2009</c:v>
                </c:pt>
              </c:strCache>
            </c:strRef>
          </c:tx>
          <c:marker>
            <c:symbol val="none"/>
          </c:marker>
          <c:cat>
            <c:strRef>
              <c:f>Canadian!$B$2:$B$54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Canadian!$G$2:$G$54</c:f>
              <c:numCache>
                <c:formatCode>General</c:formatCode>
                <c:ptCount val="53"/>
                <c:pt idx="0">
                  <c:v>1.2101</c:v>
                </c:pt>
                <c:pt idx="1">
                  <c:v>1.1879999999999999</c:v>
                </c:pt>
                <c:pt idx="2">
                  <c:v>1.2373000000000001</c:v>
                </c:pt>
                <c:pt idx="3">
                  <c:v>1.2614000000000001</c:v>
                </c:pt>
                <c:pt idx="4">
                  <c:v>1.2228000000000001</c:v>
                </c:pt>
                <c:pt idx="5">
                  <c:v>1.2341</c:v>
                </c:pt>
                <c:pt idx="6">
                  <c:v>1.2371000000000001</c:v>
                </c:pt>
                <c:pt idx="7">
                  <c:v>1.2583</c:v>
                </c:pt>
                <c:pt idx="8">
                  <c:v>1.254</c:v>
                </c:pt>
                <c:pt idx="9">
                  <c:v>1.2867</c:v>
                </c:pt>
                <c:pt idx="10">
                  <c:v>1.2851999999999999</c:v>
                </c:pt>
                <c:pt idx="11">
                  <c:v>1.2572000000000001</c:v>
                </c:pt>
                <c:pt idx="12">
                  <c:v>1.2310000000000001</c:v>
                </c:pt>
                <c:pt idx="13">
                  <c:v>1.2508999999999999</c:v>
                </c:pt>
                <c:pt idx="14">
                  <c:v>1.2333000000000001</c:v>
                </c:pt>
                <c:pt idx="15">
                  <c:v>1.2110000000000001</c:v>
                </c:pt>
                <c:pt idx="16">
                  <c:v>1.2322</c:v>
                </c:pt>
                <c:pt idx="17">
                  <c:v>1.2037</c:v>
                </c:pt>
                <c:pt idx="18">
                  <c:v>1.1720999999999999</c:v>
                </c:pt>
                <c:pt idx="19">
                  <c:v>1.1659999999999999</c:v>
                </c:pt>
                <c:pt idx="20">
                  <c:v>1.1492</c:v>
                </c:pt>
                <c:pt idx="21">
                  <c:v>1.113</c:v>
                </c:pt>
                <c:pt idx="22">
                  <c:v>1.0956999999999999</c:v>
                </c:pt>
                <c:pt idx="23">
                  <c:v>1.1100000000000001</c:v>
                </c:pt>
                <c:pt idx="24">
                  <c:v>1.1326000000000001</c:v>
                </c:pt>
                <c:pt idx="25">
                  <c:v>1.1529</c:v>
                </c:pt>
                <c:pt idx="26">
                  <c:v>1.1553</c:v>
                </c:pt>
                <c:pt idx="27">
                  <c:v>1.1606000000000001</c:v>
                </c:pt>
                <c:pt idx="28">
                  <c:v>1.1318999999999999</c:v>
                </c:pt>
                <c:pt idx="29">
                  <c:v>1.0976999999999999</c:v>
                </c:pt>
                <c:pt idx="30">
                  <c:v>1.0841000000000001</c:v>
                </c:pt>
                <c:pt idx="31">
                  <c:v>1.0726</c:v>
                </c:pt>
                <c:pt idx="32">
                  <c:v>1.0929</c:v>
                </c:pt>
                <c:pt idx="33">
                  <c:v>1.0994999999999999</c:v>
                </c:pt>
                <c:pt idx="34">
                  <c:v>1.0855999999999999</c:v>
                </c:pt>
                <c:pt idx="35">
                  <c:v>1.0999000000000001</c:v>
                </c:pt>
                <c:pt idx="36">
                  <c:v>1.0782</c:v>
                </c:pt>
                <c:pt idx="37">
                  <c:v>1.0734999999999999</c:v>
                </c:pt>
                <c:pt idx="38">
                  <c:v>1.0784</c:v>
                </c:pt>
                <c:pt idx="39">
                  <c:v>1.0804</c:v>
                </c:pt>
                <c:pt idx="40">
                  <c:v>1.0596000000000001</c:v>
                </c:pt>
                <c:pt idx="41">
                  <c:v>1.0324</c:v>
                </c:pt>
                <c:pt idx="42">
                  <c:v>1.0458000000000001</c:v>
                </c:pt>
                <c:pt idx="43">
                  <c:v>1.0717000000000001</c:v>
                </c:pt>
                <c:pt idx="44">
                  <c:v>1.0692999999999999</c:v>
                </c:pt>
                <c:pt idx="45">
                  <c:v>1.0522</c:v>
                </c:pt>
                <c:pt idx="46">
                  <c:v>1.0570999999999999</c:v>
                </c:pt>
                <c:pt idx="47">
                  <c:v>1.0565</c:v>
                </c:pt>
                <c:pt idx="48">
                  <c:v>1.0503</c:v>
                </c:pt>
                <c:pt idx="49">
                  <c:v>1.0544</c:v>
                </c:pt>
                <c:pt idx="50">
                  <c:v>1.0632999999999999</c:v>
                </c:pt>
                <c:pt idx="51">
                  <c:v>1.0528999999999999</c:v>
                </c:pt>
                <c:pt idx="52">
                  <c:v>1.0469999999999999</c:v>
                </c:pt>
              </c:numCache>
            </c:numRef>
          </c:val>
          <c:smooth val="0"/>
        </c:ser>
        <c:ser>
          <c:idx val="4"/>
          <c:order val="4"/>
          <c:tx>
            <c:strRef>
              <c:f>Canadian!$I$1</c:f>
              <c:strCache>
                <c:ptCount val="1"/>
                <c:pt idx="0">
                  <c:v>4-Yr-Avg*</c:v>
                </c:pt>
              </c:strCache>
            </c:strRef>
          </c:tx>
          <c:marker>
            <c:symbol val="none"/>
          </c:marker>
          <c:cat>
            <c:strRef>
              <c:f>Canadian!$B$2:$B$54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Canadian!$I$2:$I$54</c:f>
              <c:numCache>
                <c:formatCode>General</c:formatCode>
                <c:ptCount val="53"/>
                <c:pt idx="0">
                  <c:v>1.0479000000000001</c:v>
                </c:pt>
                <c:pt idx="1">
                  <c:v>1.0571999999999999</c:v>
                </c:pt>
                <c:pt idx="2">
                  <c:v>1.0711999999999999</c:v>
                </c:pt>
                <c:pt idx="3">
                  <c:v>1.0710999999999999</c:v>
                </c:pt>
                <c:pt idx="4">
                  <c:v>1.07</c:v>
                </c:pt>
                <c:pt idx="5">
                  <c:v>1.073</c:v>
                </c:pt>
                <c:pt idx="6">
                  <c:v>1.0723</c:v>
                </c:pt>
                <c:pt idx="7">
                  <c:v>1.0693999999999999</c:v>
                </c:pt>
                <c:pt idx="8">
                  <c:v>1.0684</c:v>
                </c:pt>
                <c:pt idx="9">
                  <c:v>1.0707</c:v>
                </c:pt>
                <c:pt idx="10">
                  <c:v>1.0685</c:v>
                </c:pt>
                <c:pt idx="11">
                  <c:v>1.0657000000000001</c:v>
                </c:pt>
                <c:pt idx="12">
                  <c:v>1.0623</c:v>
                </c:pt>
                <c:pt idx="13">
                  <c:v>1.0637000000000001</c:v>
                </c:pt>
                <c:pt idx="14">
                  <c:v>1.0537000000000001</c:v>
                </c:pt>
                <c:pt idx="15">
                  <c:v>1.0426</c:v>
                </c:pt>
                <c:pt idx="16">
                  <c:v>1.0508</c:v>
                </c:pt>
                <c:pt idx="17">
                  <c:v>1.044</c:v>
                </c:pt>
                <c:pt idx="18">
                  <c:v>1.0408999999999999</c:v>
                </c:pt>
                <c:pt idx="19">
                  <c:v>1.0383</c:v>
                </c:pt>
                <c:pt idx="20">
                  <c:v>1.0390999999999999</c:v>
                </c:pt>
                <c:pt idx="21">
                  <c:v>1.0337000000000001</c:v>
                </c:pt>
                <c:pt idx="22">
                  <c:v>1.0344</c:v>
                </c:pt>
                <c:pt idx="23">
                  <c:v>1.0384</c:v>
                </c:pt>
                <c:pt idx="24">
                  <c:v>1.0383</c:v>
                </c:pt>
                <c:pt idx="25">
                  <c:v>1.044</c:v>
                </c:pt>
                <c:pt idx="26">
                  <c:v>1.0462</c:v>
                </c:pt>
                <c:pt idx="27">
                  <c:v>1.0497000000000001</c:v>
                </c:pt>
                <c:pt idx="28">
                  <c:v>1.0339</c:v>
                </c:pt>
                <c:pt idx="29">
                  <c:v>1.0259</c:v>
                </c:pt>
                <c:pt idx="30">
                  <c:v>1.0223</c:v>
                </c:pt>
                <c:pt idx="31">
                  <c:v>1.0276000000000001</c:v>
                </c:pt>
                <c:pt idx="32">
                  <c:v>1.0466</c:v>
                </c:pt>
                <c:pt idx="33">
                  <c:v>1.0444</c:v>
                </c:pt>
                <c:pt idx="34">
                  <c:v>1.0450999999999999</c:v>
                </c:pt>
                <c:pt idx="35">
                  <c:v>1.0484</c:v>
                </c:pt>
                <c:pt idx="36">
                  <c:v>1.0450999999999999</c:v>
                </c:pt>
                <c:pt idx="37">
                  <c:v>1.0395000000000001</c:v>
                </c:pt>
                <c:pt idx="38">
                  <c:v>1.0371999999999999</c:v>
                </c:pt>
                <c:pt idx="39">
                  <c:v>1.0506</c:v>
                </c:pt>
                <c:pt idx="40">
                  <c:v>1.0642</c:v>
                </c:pt>
                <c:pt idx="41">
                  <c:v>1.0542</c:v>
                </c:pt>
                <c:pt idx="42">
                  <c:v>1.0814999999999999</c:v>
                </c:pt>
                <c:pt idx="43">
                  <c:v>1.0876999999999999</c:v>
                </c:pt>
                <c:pt idx="44">
                  <c:v>1.0649999999999999</c:v>
                </c:pt>
                <c:pt idx="45">
                  <c:v>1.0652999999999999</c:v>
                </c:pt>
                <c:pt idx="46">
                  <c:v>1.0869</c:v>
                </c:pt>
                <c:pt idx="47">
                  <c:v>1.0802</c:v>
                </c:pt>
                <c:pt idx="48">
                  <c:v>1.0864</c:v>
                </c:pt>
                <c:pt idx="49">
                  <c:v>1.0813999999999999</c:v>
                </c:pt>
                <c:pt idx="50">
                  <c:v>1.0799000000000001</c:v>
                </c:pt>
                <c:pt idx="51">
                  <c:v>1.0660000000000001</c:v>
                </c:pt>
                <c:pt idx="52">
                  <c:v>1.0628</c:v>
                </c:pt>
              </c:numCache>
            </c:numRef>
          </c:val>
          <c:smooth val="0"/>
        </c:ser>
        <c:dLbls>
          <c:showLegendKey val="0"/>
          <c:showVal val="0"/>
          <c:showCatName val="0"/>
          <c:showSerName val="0"/>
          <c:showPercent val="0"/>
          <c:showBubbleSize val="0"/>
        </c:dLbls>
        <c:marker val="1"/>
        <c:smooth val="0"/>
        <c:axId val="192603264"/>
        <c:axId val="192604800"/>
      </c:lineChart>
      <c:catAx>
        <c:axId val="192603264"/>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2604800"/>
        <c:crosses val="autoZero"/>
        <c:auto val="1"/>
        <c:lblAlgn val="ctr"/>
        <c:lblOffset val="100"/>
        <c:tickLblSkip val="1"/>
        <c:tickMarkSkip val="1"/>
        <c:noMultiLvlLbl val="0"/>
      </c:catAx>
      <c:valAx>
        <c:axId val="192604800"/>
        <c:scaling>
          <c:orientation val="minMax"/>
          <c:max val="1.3"/>
          <c:min val="0.9"/>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2603264"/>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95" r="0.70000000000000095" t="0.75000000000001465" header="0.30000000000000032" footer="0.30000000000000032"/>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Foreign Exchange Rate - Chinese Yuan</a:t>
            </a:r>
          </a:p>
          <a:p>
            <a:pPr>
              <a:defRPr sz="1000" b="0" i="0" u="none" strike="noStrike" baseline="0">
                <a:solidFill>
                  <a:srgbClr val="000000"/>
                </a:solidFill>
                <a:latin typeface="Calibri"/>
                <a:ea typeface="Calibri"/>
                <a:cs typeface="Calibri"/>
              </a:defRPr>
            </a:pPr>
            <a:r>
              <a:rPr lang="en-US" sz="1200" b="1" i="1" u="none" strike="noStrike" baseline="0">
                <a:solidFill>
                  <a:srgbClr val="000000"/>
                </a:solidFill>
                <a:latin typeface="Calibri"/>
              </a:rPr>
              <a:t>Federal Reserve Bank of New York</a:t>
            </a:r>
            <a:r>
              <a:rPr lang="en-US" sz="1200" b="1" i="0" u="none" strike="noStrike" baseline="0">
                <a:solidFill>
                  <a:srgbClr val="000000"/>
                </a:solidFill>
                <a:latin typeface="Calibri"/>
              </a:rPr>
              <a:t> </a:t>
            </a:r>
          </a:p>
        </c:rich>
      </c:tx>
      <c:layout/>
      <c:overlay val="0"/>
    </c:title>
    <c:autoTitleDeleted val="0"/>
    <c:plotArea>
      <c:layout/>
      <c:lineChart>
        <c:grouping val="standard"/>
        <c:varyColors val="0"/>
        <c:ser>
          <c:idx val="0"/>
          <c:order val="0"/>
          <c:tx>
            <c:strRef>
              <c:f>Chinese!$D$1</c:f>
              <c:strCache>
                <c:ptCount val="1"/>
                <c:pt idx="0">
                  <c:v>2012</c:v>
                </c:pt>
              </c:strCache>
            </c:strRef>
          </c:tx>
          <c:spPr>
            <a:ln>
              <a:solidFill>
                <a:schemeClr val="tx1"/>
              </a:solidFill>
            </a:ln>
          </c:spPr>
          <c:marker>
            <c:symbol val="none"/>
          </c:marker>
          <c:cat>
            <c:strRef>
              <c:f>Chinese!$B$2:$B$54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Chinese!$D$2:$D$54</c:f>
              <c:numCache>
                <c:formatCode>General</c:formatCode>
                <c:ptCount val="53"/>
                <c:pt idx="0" formatCode="#,##0.00">
                  <c:v>6.3150000000000004</c:v>
                </c:pt>
                <c:pt idx="1">
                  <c:v>6.3049999999999997</c:v>
                </c:pt>
                <c:pt idx="2">
                  <c:v>6.3129999999999997</c:v>
                </c:pt>
                <c:pt idx="3">
                  <c:v>6.3150000000000004</c:v>
                </c:pt>
                <c:pt idx="4">
                  <c:v>6.306</c:v>
                </c:pt>
                <c:pt idx="5">
                  <c:v>6.3019999999999996</c:v>
                </c:pt>
                <c:pt idx="6">
                  <c:v>6.298</c:v>
                </c:pt>
                <c:pt idx="7">
                  <c:v>6.2949999999999999</c:v>
                </c:pt>
                <c:pt idx="8">
                  <c:v>6.2960000000000003</c:v>
                </c:pt>
                <c:pt idx="9">
                  <c:v>6.2969999999999997</c:v>
                </c:pt>
                <c:pt idx="10">
                  <c:v>6.3140000000000001</c:v>
                </c:pt>
                <c:pt idx="11">
                  <c:v>6.33</c:v>
                </c:pt>
                <c:pt idx="12">
                  <c:v>6.3120000000000003</c:v>
                </c:pt>
                <c:pt idx="13">
                  <c:v>6.2960000000000003</c:v>
                </c:pt>
                <c:pt idx="14">
                  <c:v>6.2990000000000004</c:v>
                </c:pt>
                <c:pt idx="15">
                  <c:v>6.3</c:v>
                </c:pt>
                <c:pt idx="16">
                  <c:v>6.2990000000000004</c:v>
                </c:pt>
                <c:pt idx="17">
                  <c:v>6.2960000000000003</c:v>
                </c:pt>
                <c:pt idx="18">
                  <c:v>6.2839999999999998</c:v>
                </c:pt>
                <c:pt idx="19">
                  <c:v>6.2939999999999996</c:v>
                </c:pt>
                <c:pt idx="20">
                  <c:v>6.3159999999999998</c:v>
                </c:pt>
                <c:pt idx="21">
                  <c:v>6.3209999999999997</c:v>
                </c:pt>
                <c:pt idx="22">
                  <c:v>6.3360000000000003</c:v>
                </c:pt>
                <c:pt idx="23">
                  <c:v>6.3330000000000002</c:v>
                </c:pt>
                <c:pt idx="24">
                  <c:v>6.3570000000000002</c:v>
                </c:pt>
                <c:pt idx="25">
                  <c:v>6.36</c:v>
                </c:pt>
                <c:pt idx="26">
                  <c:v>6.359</c:v>
                </c:pt>
                <c:pt idx="27">
                  <c:v>6.3559999999999999</c:v>
                </c:pt>
                <c:pt idx="28">
                  <c:v>6.3739999999999997</c:v>
                </c:pt>
                <c:pt idx="29">
                  <c:v>6.3739999999999997</c:v>
                </c:pt>
                <c:pt idx="30">
                  <c:v>6.3860000000000001</c:v>
                </c:pt>
                <c:pt idx="31">
                  <c:v>6.37</c:v>
                </c:pt>
                <c:pt idx="32">
                  <c:v>6.3650000000000002</c:v>
                </c:pt>
                <c:pt idx="33">
                  <c:v>6.3630000000000004</c:v>
                </c:pt>
                <c:pt idx="34">
                  <c:v>6.3550000000000004</c:v>
                </c:pt>
                <c:pt idx="35">
                  <c:v>6.3529999999999998</c:v>
                </c:pt>
                <c:pt idx="36">
                  <c:v>6.3460000000000001</c:v>
                </c:pt>
                <c:pt idx="37">
                  <c:v>6.3289999999999997</c:v>
                </c:pt>
                <c:pt idx="38">
                  <c:v>6.3109999999999999</c:v>
                </c:pt>
                <c:pt idx="39">
                  <c:v>6.3010000000000002</c:v>
                </c:pt>
                <c:pt idx="40">
                  <c:v>6.3</c:v>
                </c:pt>
                <c:pt idx="41">
                  <c:v>6.2839999999999998</c:v>
                </c:pt>
              </c:numCache>
            </c:numRef>
          </c:val>
          <c:smooth val="0"/>
        </c:ser>
        <c:ser>
          <c:idx val="5"/>
          <c:order val="1"/>
          <c:tx>
            <c:strRef>
              <c:f>Chinese!$E$1</c:f>
              <c:strCache>
                <c:ptCount val="1"/>
                <c:pt idx="0">
                  <c:v>2011</c:v>
                </c:pt>
              </c:strCache>
            </c:strRef>
          </c:tx>
          <c:marker>
            <c:symbol val="none"/>
          </c:marker>
          <c:val>
            <c:numRef>
              <c:f>Chinese!$E$2:$E$54</c:f>
              <c:numCache>
                <c:formatCode>General</c:formatCode>
                <c:ptCount val="53"/>
                <c:pt idx="1">
                  <c:v>6.6079999999999997</c:v>
                </c:pt>
                <c:pt idx="2">
                  <c:v>6.6109999999999998</c:v>
                </c:pt>
                <c:pt idx="3">
                  <c:v>6.5860000000000003</c:v>
                </c:pt>
                <c:pt idx="4">
                  <c:v>6.5819999999999999</c:v>
                </c:pt>
                <c:pt idx="5">
                  <c:v>6.5730000000000004</c:v>
                </c:pt>
                <c:pt idx="6">
                  <c:v>6.577</c:v>
                </c:pt>
                <c:pt idx="7">
                  <c:v>6.5869999999999997</c:v>
                </c:pt>
                <c:pt idx="8">
                  <c:v>6.5730000000000004</c:v>
                </c:pt>
                <c:pt idx="9">
                  <c:v>6.5709999999999997</c:v>
                </c:pt>
                <c:pt idx="10">
                  <c:v>6.5670000000000002</c:v>
                </c:pt>
                <c:pt idx="11">
                  <c:v>6.5709999999999997</c:v>
                </c:pt>
                <c:pt idx="12">
                  <c:v>6.5579999999999998</c:v>
                </c:pt>
                <c:pt idx="13">
                  <c:v>6.5540000000000003</c:v>
                </c:pt>
                <c:pt idx="14">
                  <c:v>6.54</c:v>
                </c:pt>
                <c:pt idx="15">
                  <c:v>6.5309999999999997</c:v>
                </c:pt>
                <c:pt idx="16">
                  <c:v>6.5170000000000003</c:v>
                </c:pt>
                <c:pt idx="17">
                  <c:v>6.5119999999999996</c:v>
                </c:pt>
                <c:pt idx="18">
                  <c:v>6.4930000000000003</c:v>
                </c:pt>
                <c:pt idx="19">
                  <c:v>6.4950000000000001</c:v>
                </c:pt>
                <c:pt idx="20">
                  <c:v>6.5030000000000001</c:v>
                </c:pt>
                <c:pt idx="21">
                  <c:v>6.4969999999999999</c:v>
                </c:pt>
                <c:pt idx="22">
                  <c:v>6.4809999999999999</c:v>
                </c:pt>
                <c:pt idx="23">
                  <c:v>6.4790000000000001</c:v>
                </c:pt>
                <c:pt idx="24">
                  <c:v>6.4770000000000003</c:v>
                </c:pt>
                <c:pt idx="25">
                  <c:v>6.468</c:v>
                </c:pt>
                <c:pt idx="26">
                  <c:v>6.4690000000000003</c:v>
                </c:pt>
                <c:pt idx="27">
                  <c:v>6.4660000000000002</c:v>
                </c:pt>
                <c:pt idx="28">
                  <c:v>6.4660000000000002</c:v>
                </c:pt>
                <c:pt idx="29">
                  <c:v>6.4580000000000002</c:v>
                </c:pt>
                <c:pt idx="30">
                  <c:v>6.4409999999999998</c:v>
                </c:pt>
                <c:pt idx="31">
                  <c:v>6.4370000000000003</c:v>
                </c:pt>
                <c:pt idx="32">
                  <c:v>6.4139999999999997</c:v>
                </c:pt>
                <c:pt idx="33">
                  <c:v>6.3879999999999999</c:v>
                </c:pt>
                <c:pt idx="34">
                  <c:v>6.3929999999999998</c:v>
                </c:pt>
                <c:pt idx="35">
                  <c:v>6.3810000000000002</c:v>
                </c:pt>
                <c:pt idx="36">
                  <c:v>6.39</c:v>
                </c:pt>
                <c:pt idx="37">
                  <c:v>6.391</c:v>
                </c:pt>
                <c:pt idx="38">
                  <c:v>6.3869999999999996</c:v>
                </c:pt>
                <c:pt idx="39">
                  <c:v>6.3940000000000001</c:v>
                </c:pt>
                <c:pt idx="40">
                  <c:v>6.375</c:v>
                </c:pt>
                <c:pt idx="41">
                  <c:v>6.3739999999999997</c:v>
                </c:pt>
                <c:pt idx="42">
                  <c:v>6.3789999999999996</c:v>
                </c:pt>
                <c:pt idx="43">
                  <c:v>6.3620000000000001</c:v>
                </c:pt>
                <c:pt idx="44">
                  <c:v>6.3520000000000003</c:v>
                </c:pt>
                <c:pt idx="45">
                  <c:v>6.3449999999999998</c:v>
                </c:pt>
                <c:pt idx="46">
                  <c:v>6.3490000000000002</c:v>
                </c:pt>
                <c:pt idx="47">
                  <c:v>6.3650000000000002</c:v>
                </c:pt>
                <c:pt idx="48">
                  <c:v>6.3540000000000001</c:v>
                </c:pt>
                <c:pt idx="49">
                  <c:v>6.34</c:v>
                </c:pt>
                <c:pt idx="50">
                  <c:v>6.3410000000000002</c:v>
                </c:pt>
                <c:pt idx="51">
                  <c:v>6.3259999999999996</c:v>
                </c:pt>
                <c:pt idx="52">
                  <c:v>6.3150000000000004</c:v>
                </c:pt>
              </c:numCache>
            </c:numRef>
          </c:val>
          <c:smooth val="0"/>
        </c:ser>
        <c:ser>
          <c:idx val="1"/>
          <c:order val="2"/>
          <c:tx>
            <c:strRef>
              <c:f>Chinese!$F$1</c:f>
              <c:strCache>
                <c:ptCount val="1"/>
                <c:pt idx="0">
                  <c:v>2010</c:v>
                </c:pt>
              </c:strCache>
            </c:strRef>
          </c:tx>
          <c:marker>
            <c:symbol val="none"/>
          </c:marker>
          <c:cat>
            <c:strRef>
              <c:f>Chinese!$B$2:$B$54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Chinese!$F$2:$F$54</c:f>
              <c:numCache>
                <c:formatCode>General</c:formatCode>
                <c:ptCount val="53"/>
                <c:pt idx="1">
                  <c:v>6.8280000000000003</c:v>
                </c:pt>
                <c:pt idx="2">
                  <c:v>6.8280000000000003</c:v>
                </c:pt>
                <c:pt idx="3">
                  <c:v>6.8280000000000003</c:v>
                </c:pt>
                <c:pt idx="4">
                  <c:v>6.8280000000000003</c:v>
                </c:pt>
                <c:pt idx="5">
                  <c:v>6.8280000000000003</c:v>
                </c:pt>
                <c:pt idx="6">
                  <c:v>6.83</c:v>
                </c:pt>
                <c:pt idx="7">
                  <c:v>6.8330000000000002</c:v>
                </c:pt>
                <c:pt idx="8">
                  <c:v>6.827</c:v>
                </c:pt>
                <c:pt idx="9">
                  <c:v>6.827</c:v>
                </c:pt>
                <c:pt idx="10">
                  <c:v>6.827</c:v>
                </c:pt>
                <c:pt idx="11">
                  <c:v>6.827</c:v>
                </c:pt>
                <c:pt idx="12">
                  <c:v>6.8280000000000003</c:v>
                </c:pt>
                <c:pt idx="13">
                  <c:v>6.827</c:v>
                </c:pt>
                <c:pt idx="14">
                  <c:v>6.8259999999999996</c:v>
                </c:pt>
                <c:pt idx="15">
                  <c:v>6.8259999999999996</c:v>
                </c:pt>
                <c:pt idx="16">
                  <c:v>6.827</c:v>
                </c:pt>
                <c:pt idx="17">
                  <c:v>6.8259999999999996</c:v>
                </c:pt>
                <c:pt idx="18">
                  <c:v>6.827</c:v>
                </c:pt>
                <c:pt idx="19">
                  <c:v>6.8280000000000003</c:v>
                </c:pt>
                <c:pt idx="20">
                  <c:v>6.8280000000000003</c:v>
                </c:pt>
                <c:pt idx="21">
                  <c:v>6.8310000000000004</c:v>
                </c:pt>
                <c:pt idx="22">
                  <c:v>6.8289999999999997</c:v>
                </c:pt>
                <c:pt idx="23">
                  <c:v>6.8310000000000004</c:v>
                </c:pt>
                <c:pt idx="24">
                  <c:v>6.8310000000000004</c:v>
                </c:pt>
                <c:pt idx="25">
                  <c:v>6.8029999999999999</c:v>
                </c:pt>
                <c:pt idx="26">
                  <c:v>6.7869999999999999</c:v>
                </c:pt>
                <c:pt idx="27">
                  <c:v>6.7770000000000001</c:v>
                </c:pt>
                <c:pt idx="28">
                  <c:v>6.774</c:v>
                </c:pt>
                <c:pt idx="29">
                  <c:v>6.7789999999999999</c:v>
                </c:pt>
                <c:pt idx="30">
                  <c:v>6.7779999999999996</c:v>
                </c:pt>
                <c:pt idx="31">
                  <c:v>6.7720000000000002</c:v>
                </c:pt>
                <c:pt idx="32">
                  <c:v>6.78</c:v>
                </c:pt>
                <c:pt idx="33">
                  <c:v>6.7939999999999996</c:v>
                </c:pt>
                <c:pt idx="34">
                  <c:v>6.7990000000000004</c:v>
                </c:pt>
                <c:pt idx="35">
                  <c:v>6.806</c:v>
                </c:pt>
                <c:pt idx="36">
                  <c:v>6.7850000000000001</c:v>
                </c:pt>
                <c:pt idx="37">
                  <c:v>6.7389999999999999</c:v>
                </c:pt>
                <c:pt idx="38">
                  <c:v>6.7069999999999999</c:v>
                </c:pt>
                <c:pt idx="39">
                  <c:v>6.69</c:v>
                </c:pt>
                <c:pt idx="40">
                  <c:v>6.6870000000000003</c:v>
                </c:pt>
                <c:pt idx="41">
                  <c:v>6.66</c:v>
                </c:pt>
                <c:pt idx="42">
                  <c:v>6.6509999999999998</c:v>
                </c:pt>
                <c:pt idx="43">
                  <c:v>6.6719999999999997</c:v>
                </c:pt>
                <c:pt idx="44">
                  <c:v>6.6719999999999997</c:v>
                </c:pt>
                <c:pt idx="45">
                  <c:v>6.6429999999999998</c:v>
                </c:pt>
                <c:pt idx="46">
                  <c:v>6.6390000000000002</c:v>
                </c:pt>
                <c:pt idx="47">
                  <c:v>6.6459999999999999</c:v>
                </c:pt>
                <c:pt idx="48">
                  <c:v>6.6619999999999999</c:v>
                </c:pt>
                <c:pt idx="49">
                  <c:v>6.6529999999999996</c:v>
                </c:pt>
                <c:pt idx="50">
                  <c:v>6.66</c:v>
                </c:pt>
                <c:pt idx="51">
                  <c:v>6.6559999999999997</c:v>
                </c:pt>
                <c:pt idx="52">
                  <c:v>6.62</c:v>
                </c:pt>
              </c:numCache>
            </c:numRef>
          </c:val>
          <c:smooth val="0"/>
        </c:ser>
        <c:ser>
          <c:idx val="2"/>
          <c:order val="3"/>
          <c:tx>
            <c:strRef>
              <c:f>Chinese!$G$1</c:f>
              <c:strCache>
                <c:ptCount val="1"/>
                <c:pt idx="0">
                  <c:v>2009</c:v>
                </c:pt>
              </c:strCache>
            </c:strRef>
          </c:tx>
          <c:marker>
            <c:symbol val="none"/>
          </c:marker>
          <c:cat>
            <c:strRef>
              <c:f>Chinese!$B$2:$B$54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Chinese!$G$2:$G$54</c:f>
              <c:numCache>
                <c:formatCode>General</c:formatCode>
                <c:ptCount val="53"/>
                <c:pt idx="0">
                  <c:v>6.8230000000000004</c:v>
                </c:pt>
                <c:pt idx="1">
                  <c:v>6.8339999999999996</c:v>
                </c:pt>
                <c:pt idx="2">
                  <c:v>6.8360000000000003</c:v>
                </c:pt>
                <c:pt idx="3">
                  <c:v>6.8390000000000004</c:v>
                </c:pt>
                <c:pt idx="4">
                  <c:v>6.8390000000000004</c:v>
                </c:pt>
                <c:pt idx="5">
                  <c:v>6.8380000000000001</c:v>
                </c:pt>
                <c:pt idx="6">
                  <c:v>6.8339999999999996</c:v>
                </c:pt>
                <c:pt idx="7">
                  <c:v>6.8360000000000003</c:v>
                </c:pt>
                <c:pt idx="8">
                  <c:v>6.8369999999999997</c:v>
                </c:pt>
                <c:pt idx="9">
                  <c:v>6.8419999999999996</c:v>
                </c:pt>
                <c:pt idx="10">
                  <c:v>6.8390000000000004</c:v>
                </c:pt>
                <c:pt idx="11">
                  <c:v>6.8319999999999999</c:v>
                </c:pt>
                <c:pt idx="12">
                  <c:v>6.8310000000000004</c:v>
                </c:pt>
                <c:pt idx="13">
                  <c:v>6.8339999999999996</c:v>
                </c:pt>
                <c:pt idx="14">
                  <c:v>6.835</c:v>
                </c:pt>
                <c:pt idx="15">
                  <c:v>6.8330000000000002</c:v>
                </c:pt>
                <c:pt idx="16">
                  <c:v>6.83</c:v>
                </c:pt>
                <c:pt idx="17">
                  <c:v>6.8230000000000004</c:v>
                </c:pt>
                <c:pt idx="18">
                  <c:v>6.82</c:v>
                </c:pt>
                <c:pt idx="19">
                  <c:v>6.8230000000000004</c:v>
                </c:pt>
                <c:pt idx="20">
                  <c:v>6.8239999999999998</c:v>
                </c:pt>
                <c:pt idx="21">
                  <c:v>6.8280000000000003</c:v>
                </c:pt>
                <c:pt idx="22">
                  <c:v>6.8310000000000004</c:v>
                </c:pt>
                <c:pt idx="23">
                  <c:v>6.8360000000000003</c:v>
                </c:pt>
                <c:pt idx="24">
                  <c:v>6.8360000000000003</c:v>
                </c:pt>
                <c:pt idx="25">
                  <c:v>6.8339999999999996</c:v>
                </c:pt>
                <c:pt idx="26">
                  <c:v>6.8330000000000002</c:v>
                </c:pt>
                <c:pt idx="27">
                  <c:v>6.8339999999999996</c:v>
                </c:pt>
                <c:pt idx="28">
                  <c:v>6.8330000000000002</c:v>
                </c:pt>
                <c:pt idx="29">
                  <c:v>6.8319999999999999</c:v>
                </c:pt>
                <c:pt idx="30">
                  <c:v>6.8319999999999999</c:v>
                </c:pt>
                <c:pt idx="31">
                  <c:v>6.8319999999999999</c:v>
                </c:pt>
                <c:pt idx="32">
                  <c:v>6.835</c:v>
                </c:pt>
                <c:pt idx="33">
                  <c:v>6.8339999999999996</c:v>
                </c:pt>
                <c:pt idx="34">
                  <c:v>6.8319999999999999</c:v>
                </c:pt>
                <c:pt idx="35">
                  <c:v>6.8310000000000004</c:v>
                </c:pt>
                <c:pt idx="36">
                  <c:v>6.8289999999999997</c:v>
                </c:pt>
                <c:pt idx="37">
                  <c:v>6.8280000000000003</c:v>
                </c:pt>
                <c:pt idx="38">
                  <c:v>6.8280000000000003</c:v>
                </c:pt>
                <c:pt idx="39">
                  <c:v>6.8280000000000003</c:v>
                </c:pt>
                <c:pt idx="40">
                  <c:v>6.827</c:v>
                </c:pt>
                <c:pt idx="41">
                  <c:v>6.8259999999999996</c:v>
                </c:pt>
                <c:pt idx="42">
                  <c:v>6.8280000000000003</c:v>
                </c:pt>
                <c:pt idx="43">
                  <c:v>6.8280000000000003</c:v>
                </c:pt>
                <c:pt idx="44">
                  <c:v>6.8280000000000003</c:v>
                </c:pt>
                <c:pt idx="45">
                  <c:v>6.827</c:v>
                </c:pt>
                <c:pt idx="46">
                  <c:v>6.8280000000000003</c:v>
                </c:pt>
                <c:pt idx="47">
                  <c:v>6.8289999999999997</c:v>
                </c:pt>
                <c:pt idx="48">
                  <c:v>6.827</c:v>
                </c:pt>
                <c:pt idx="49">
                  <c:v>6.8280000000000003</c:v>
                </c:pt>
                <c:pt idx="50">
                  <c:v>6.8289999999999997</c:v>
                </c:pt>
                <c:pt idx="51">
                  <c:v>6.8289999999999997</c:v>
                </c:pt>
                <c:pt idx="52">
                  <c:v>6.8280000000000003</c:v>
                </c:pt>
              </c:numCache>
            </c:numRef>
          </c:val>
          <c:smooth val="0"/>
        </c:ser>
        <c:ser>
          <c:idx val="4"/>
          <c:order val="4"/>
          <c:tx>
            <c:strRef>
              <c:f>Chinese!$I$1</c:f>
              <c:strCache>
                <c:ptCount val="1"/>
                <c:pt idx="0">
                  <c:v>4-Yr-Avg*</c:v>
                </c:pt>
              </c:strCache>
            </c:strRef>
          </c:tx>
          <c:marker>
            <c:symbol val="none"/>
          </c:marker>
          <c:cat>
            <c:strRef>
              <c:f>Chinese!$B$2:$B$54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Chinese!$I$2:$I$54</c:f>
              <c:numCache>
                <c:formatCode>General</c:formatCode>
                <c:ptCount val="53"/>
                <c:pt idx="0">
                  <c:v>7.1660000000000004</c:v>
                </c:pt>
                <c:pt idx="1">
                  <c:v>6.8840000000000003</c:v>
                </c:pt>
                <c:pt idx="2">
                  <c:v>6.8780000000000001</c:v>
                </c:pt>
                <c:pt idx="3">
                  <c:v>6.8520000000000003</c:v>
                </c:pt>
                <c:pt idx="4">
                  <c:v>6.86</c:v>
                </c:pt>
                <c:pt idx="5">
                  <c:v>6.8559999999999999</c:v>
                </c:pt>
                <c:pt idx="6">
                  <c:v>6.8570000000000002</c:v>
                </c:pt>
                <c:pt idx="7">
                  <c:v>6.8339999999999996</c:v>
                </c:pt>
                <c:pt idx="8">
                  <c:v>6.843</c:v>
                </c:pt>
                <c:pt idx="9">
                  <c:v>6.8369999999999997</c:v>
                </c:pt>
                <c:pt idx="10">
                  <c:v>6.8330000000000002</c:v>
                </c:pt>
                <c:pt idx="11">
                  <c:v>6.8239999999999998</c:v>
                </c:pt>
                <c:pt idx="12">
                  <c:v>6.8120000000000003</c:v>
                </c:pt>
                <c:pt idx="13">
                  <c:v>6.8070000000000004</c:v>
                </c:pt>
                <c:pt idx="14">
                  <c:v>6.8</c:v>
                </c:pt>
                <c:pt idx="15">
                  <c:v>6.7839999999999998</c:v>
                </c:pt>
                <c:pt idx="16">
                  <c:v>6.7930000000000001</c:v>
                </c:pt>
                <c:pt idx="17">
                  <c:v>6.7880000000000003</c:v>
                </c:pt>
                <c:pt idx="18">
                  <c:v>6.782</c:v>
                </c:pt>
                <c:pt idx="19">
                  <c:v>6.7839999999999998</c:v>
                </c:pt>
                <c:pt idx="20">
                  <c:v>6.7779999999999996</c:v>
                </c:pt>
                <c:pt idx="21">
                  <c:v>6.7619999999999996</c:v>
                </c:pt>
                <c:pt idx="22">
                  <c:v>6.7830000000000004</c:v>
                </c:pt>
                <c:pt idx="23">
                  <c:v>6.7649999999999997</c:v>
                </c:pt>
                <c:pt idx="24">
                  <c:v>6.7569999999999997</c:v>
                </c:pt>
                <c:pt idx="25">
                  <c:v>6.7430000000000003</c:v>
                </c:pt>
                <c:pt idx="26">
                  <c:v>6.7210000000000001</c:v>
                </c:pt>
                <c:pt idx="27">
                  <c:v>6.7439999999999998</c:v>
                </c:pt>
                <c:pt idx="28">
                  <c:v>6.7240000000000002</c:v>
                </c:pt>
                <c:pt idx="29">
                  <c:v>6.7229999999999999</c:v>
                </c:pt>
                <c:pt idx="30">
                  <c:v>6.7210000000000001</c:v>
                </c:pt>
                <c:pt idx="31">
                  <c:v>6.7229999999999999</c:v>
                </c:pt>
                <c:pt idx="32">
                  <c:v>6.7220000000000004</c:v>
                </c:pt>
                <c:pt idx="33">
                  <c:v>6.7169999999999996</c:v>
                </c:pt>
                <c:pt idx="34">
                  <c:v>6.7110000000000003</c:v>
                </c:pt>
                <c:pt idx="35">
                  <c:v>6.7080000000000002</c:v>
                </c:pt>
                <c:pt idx="36">
                  <c:v>6.7149999999999999</c:v>
                </c:pt>
                <c:pt idx="37">
                  <c:v>6.6989999999999998</c:v>
                </c:pt>
                <c:pt idx="38">
                  <c:v>6.6870000000000003</c:v>
                </c:pt>
                <c:pt idx="39">
                  <c:v>6.6859999999999999</c:v>
                </c:pt>
                <c:pt idx="40">
                  <c:v>6.6790000000000003</c:v>
                </c:pt>
                <c:pt idx="41">
                  <c:v>6.665</c:v>
                </c:pt>
                <c:pt idx="42">
                  <c:v>6.673</c:v>
                </c:pt>
                <c:pt idx="43">
                  <c:v>6.6760000000000002</c:v>
                </c:pt>
                <c:pt idx="44">
                  <c:v>6.67</c:v>
                </c:pt>
                <c:pt idx="45">
                  <c:v>6.6520000000000001</c:v>
                </c:pt>
                <c:pt idx="46">
                  <c:v>6.6609999999999996</c:v>
                </c:pt>
                <c:pt idx="47">
                  <c:v>6.6559999999999997</c:v>
                </c:pt>
                <c:pt idx="48">
                  <c:v>6.681</c:v>
                </c:pt>
                <c:pt idx="49">
                  <c:v>6.6710000000000003</c:v>
                </c:pt>
                <c:pt idx="50">
                  <c:v>6.6680000000000001</c:v>
                </c:pt>
                <c:pt idx="51">
                  <c:v>6.6319999999999997</c:v>
                </c:pt>
                <c:pt idx="52">
                  <c:v>6.6369999999999996</c:v>
                </c:pt>
              </c:numCache>
            </c:numRef>
          </c:val>
          <c:smooth val="0"/>
        </c:ser>
        <c:dLbls>
          <c:showLegendKey val="0"/>
          <c:showVal val="0"/>
          <c:showCatName val="0"/>
          <c:showSerName val="0"/>
          <c:showPercent val="0"/>
          <c:showBubbleSize val="0"/>
        </c:dLbls>
        <c:marker val="1"/>
        <c:smooth val="0"/>
        <c:axId val="191310464"/>
        <c:axId val="191316352"/>
      </c:lineChart>
      <c:catAx>
        <c:axId val="191310464"/>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1316352"/>
        <c:crosses val="autoZero"/>
        <c:auto val="1"/>
        <c:lblAlgn val="ctr"/>
        <c:lblOffset val="100"/>
        <c:tickLblSkip val="1"/>
        <c:tickMarkSkip val="1"/>
        <c:noMultiLvlLbl val="0"/>
      </c:catAx>
      <c:valAx>
        <c:axId val="191316352"/>
        <c:scaling>
          <c:orientation val="minMax"/>
          <c:max val="7.5"/>
          <c:min val="6"/>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1310464"/>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95" r="0.70000000000000095" t="0.75000000000001465" header="0.30000000000000032" footer="0.30000000000000032"/>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Thailand - Baht</a:t>
            </a:r>
          </a:p>
          <a:p>
            <a:pPr>
              <a:defRPr sz="1000" b="0" i="0" u="none" strike="noStrike" baseline="0">
                <a:solidFill>
                  <a:srgbClr val="000000"/>
                </a:solidFill>
                <a:latin typeface="Calibri"/>
                <a:ea typeface="Calibri"/>
                <a:cs typeface="Calibri"/>
              </a:defRPr>
            </a:pPr>
            <a:r>
              <a:rPr lang="en-US" sz="1200" b="1" i="1" u="none" strike="noStrike" baseline="0">
                <a:solidFill>
                  <a:srgbClr val="000000"/>
                </a:solidFill>
                <a:latin typeface="Calibri"/>
              </a:rPr>
              <a:t>Federal Reserve Bank of New York</a:t>
            </a:r>
            <a:r>
              <a:rPr lang="en-US" sz="1200" b="1" i="0" u="none" strike="noStrike" baseline="0">
                <a:solidFill>
                  <a:srgbClr val="000000"/>
                </a:solidFill>
                <a:latin typeface="Calibri"/>
              </a:rPr>
              <a:t> </a:t>
            </a:r>
          </a:p>
        </c:rich>
      </c:tx>
      <c:layout/>
      <c:overlay val="0"/>
    </c:title>
    <c:autoTitleDeleted val="0"/>
    <c:plotArea>
      <c:layout/>
      <c:lineChart>
        <c:grouping val="standard"/>
        <c:varyColors val="0"/>
        <c:ser>
          <c:idx val="0"/>
          <c:order val="0"/>
          <c:tx>
            <c:strRef>
              <c:f>Thailand!$D$1</c:f>
              <c:strCache>
                <c:ptCount val="1"/>
                <c:pt idx="0">
                  <c:v>2012</c:v>
                </c:pt>
              </c:strCache>
            </c:strRef>
          </c:tx>
          <c:spPr>
            <a:ln>
              <a:solidFill>
                <a:schemeClr val="tx1"/>
              </a:solidFill>
            </a:ln>
          </c:spPr>
          <c:marker>
            <c:symbol val="none"/>
          </c:marker>
          <c:cat>
            <c:strRef>
              <c:f>Euro!$B$2:$B$54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Thailand!$D$2:$D$54</c:f>
              <c:numCache>
                <c:formatCode>General</c:formatCode>
                <c:ptCount val="53"/>
                <c:pt idx="1">
                  <c:v>31.537500000000001</c:v>
                </c:pt>
                <c:pt idx="2">
                  <c:v>31.706</c:v>
                </c:pt>
                <c:pt idx="3">
                  <c:v>31.69</c:v>
                </c:pt>
                <c:pt idx="4">
                  <c:v>31.33</c:v>
                </c:pt>
                <c:pt idx="5">
                  <c:v>30.93</c:v>
                </c:pt>
                <c:pt idx="6">
                  <c:v>30.826000000000001</c:v>
                </c:pt>
                <c:pt idx="7">
                  <c:v>30.792000000000002</c:v>
                </c:pt>
                <c:pt idx="8">
                  <c:v>30.515999999999998</c:v>
                </c:pt>
                <c:pt idx="9">
                  <c:v>30.414000000000001</c:v>
                </c:pt>
                <c:pt idx="10">
                  <c:v>30.661999999999999</c:v>
                </c:pt>
                <c:pt idx="11">
                  <c:v>30.69</c:v>
                </c:pt>
                <c:pt idx="12">
                  <c:v>30.754000000000001</c:v>
                </c:pt>
                <c:pt idx="13">
                  <c:v>30.742000000000001</c:v>
                </c:pt>
                <c:pt idx="14">
                  <c:v>30.905999999999999</c:v>
                </c:pt>
                <c:pt idx="15">
                  <c:v>30.74</c:v>
                </c:pt>
                <c:pt idx="16">
                  <c:v>30.808</c:v>
                </c:pt>
                <c:pt idx="17">
                  <c:v>30.882000000000001</c:v>
                </c:pt>
                <c:pt idx="18">
                  <c:v>30.794</c:v>
                </c:pt>
                <c:pt idx="19">
                  <c:v>31.032</c:v>
                </c:pt>
                <c:pt idx="20">
                  <c:v>31.33</c:v>
                </c:pt>
                <c:pt idx="21">
                  <c:v>31.478000000000002</c:v>
                </c:pt>
                <c:pt idx="22">
                  <c:v>31.732500000000002</c:v>
                </c:pt>
                <c:pt idx="23">
                  <c:v>31.51</c:v>
                </c:pt>
                <c:pt idx="24">
                  <c:v>31.524000000000001</c:v>
                </c:pt>
                <c:pt idx="25">
                  <c:v>31.577999999999999</c:v>
                </c:pt>
                <c:pt idx="26">
                  <c:v>31.792000000000002</c:v>
                </c:pt>
                <c:pt idx="27">
                  <c:v>31.545000000000002</c:v>
                </c:pt>
                <c:pt idx="28">
                  <c:v>31.688800000000001</c:v>
                </c:pt>
                <c:pt idx="29">
                  <c:v>31.62</c:v>
                </c:pt>
                <c:pt idx="30">
                  <c:v>31.64</c:v>
                </c:pt>
                <c:pt idx="31">
                  <c:v>31.553999999999998</c:v>
                </c:pt>
                <c:pt idx="32">
                  <c:v>31.462</c:v>
                </c:pt>
                <c:pt idx="33">
                  <c:v>31.47</c:v>
                </c:pt>
                <c:pt idx="34">
                  <c:v>31.326000000000001</c:v>
                </c:pt>
                <c:pt idx="35">
                  <c:v>31.306000000000001</c:v>
                </c:pt>
                <c:pt idx="36">
                  <c:v>31.19</c:v>
                </c:pt>
                <c:pt idx="37">
                  <c:v>30.96</c:v>
                </c:pt>
                <c:pt idx="38">
                  <c:v>30.82</c:v>
                </c:pt>
                <c:pt idx="39">
                  <c:v>30.902000000000001</c:v>
                </c:pt>
                <c:pt idx="40">
                  <c:v>30.622</c:v>
                </c:pt>
                <c:pt idx="41">
                  <c:v>30.67</c:v>
                </c:pt>
              </c:numCache>
            </c:numRef>
          </c:val>
          <c:smooth val="0"/>
        </c:ser>
        <c:ser>
          <c:idx val="3"/>
          <c:order val="1"/>
          <c:tx>
            <c:strRef>
              <c:f>Thailand!$E$1</c:f>
              <c:strCache>
                <c:ptCount val="1"/>
                <c:pt idx="0">
                  <c:v>2011</c:v>
                </c:pt>
              </c:strCache>
            </c:strRef>
          </c:tx>
          <c:marker>
            <c:symbol val="none"/>
          </c:marker>
          <c:val>
            <c:numRef>
              <c:f>Thailand!$E$2:$E$54</c:f>
              <c:numCache>
                <c:formatCode>General</c:formatCode>
                <c:ptCount val="53"/>
                <c:pt idx="1">
                  <c:v>30.097999999999999</c:v>
                </c:pt>
                <c:pt idx="2">
                  <c:v>30.463999999999999</c:v>
                </c:pt>
                <c:pt idx="3">
                  <c:v>30.564</c:v>
                </c:pt>
                <c:pt idx="4">
                  <c:v>30.893999999999998</c:v>
                </c:pt>
                <c:pt idx="5">
                  <c:v>30.861999999999998</c:v>
                </c:pt>
                <c:pt idx="6">
                  <c:v>30.73</c:v>
                </c:pt>
                <c:pt idx="7">
                  <c:v>30.654</c:v>
                </c:pt>
                <c:pt idx="8">
                  <c:v>30.594000000000001</c:v>
                </c:pt>
                <c:pt idx="9">
                  <c:v>30.498000000000001</c:v>
                </c:pt>
                <c:pt idx="10">
                  <c:v>30.347999999999999</c:v>
                </c:pt>
                <c:pt idx="11">
                  <c:v>30.318000000000001</c:v>
                </c:pt>
                <c:pt idx="12">
                  <c:v>30.231999999999999</c:v>
                </c:pt>
                <c:pt idx="13">
                  <c:v>30.27</c:v>
                </c:pt>
                <c:pt idx="14">
                  <c:v>30.116</c:v>
                </c:pt>
                <c:pt idx="15">
                  <c:v>30.136700000000001</c:v>
                </c:pt>
                <c:pt idx="16">
                  <c:v>29.962</c:v>
                </c:pt>
                <c:pt idx="17">
                  <c:v>29.922000000000001</c:v>
                </c:pt>
                <c:pt idx="18">
                  <c:v>29.992000000000001</c:v>
                </c:pt>
                <c:pt idx="19">
                  <c:v>30.167999999999999</c:v>
                </c:pt>
                <c:pt idx="20">
                  <c:v>30.268000000000001</c:v>
                </c:pt>
                <c:pt idx="21">
                  <c:v>30.404</c:v>
                </c:pt>
                <c:pt idx="22">
                  <c:v>30.274999999999999</c:v>
                </c:pt>
                <c:pt idx="23">
                  <c:v>30.34</c:v>
                </c:pt>
                <c:pt idx="24">
                  <c:v>30.457999999999998</c:v>
                </c:pt>
                <c:pt idx="25">
                  <c:v>30.556000000000001</c:v>
                </c:pt>
                <c:pt idx="26">
                  <c:v>30.808</c:v>
                </c:pt>
                <c:pt idx="27">
                  <c:v>30.352499999999999</c:v>
                </c:pt>
                <c:pt idx="28">
                  <c:v>30.158000000000001</c:v>
                </c:pt>
                <c:pt idx="29">
                  <c:v>29.896000000000001</c:v>
                </c:pt>
                <c:pt idx="30">
                  <c:v>29.713999999999999</c:v>
                </c:pt>
                <c:pt idx="31">
                  <c:v>29.742000000000001</c:v>
                </c:pt>
                <c:pt idx="32">
                  <c:v>29.93</c:v>
                </c:pt>
                <c:pt idx="33">
                  <c:v>29.84</c:v>
                </c:pt>
                <c:pt idx="34">
                  <c:v>29.92</c:v>
                </c:pt>
                <c:pt idx="35">
                  <c:v>29.942</c:v>
                </c:pt>
                <c:pt idx="36">
                  <c:v>29.982500000000002</c:v>
                </c:pt>
                <c:pt idx="37">
                  <c:v>30.244</c:v>
                </c:pt>
                <c:pt idx="38">
                  <c:v>30.597999999999999</c:v>
                </c:pt>
                <c:pt idx="39">
                  <c:v>31.044</c:v>
                </c:pt>
                <c:pt idx="40">
                  <c:v>31.076000000000001</c:v>
                </c:pt>
                <c:pt idx="41">
                  <c:v>30.832000000000001</c:v>
                </c:pt>
                <c:pt idx="42">
                  <c:v>30.763999999999999</c:v>
                </c:pt>
                <c:pt idx="43">
                  <c:v>30.681999999999999</c:v>
                </c:pt>
                <c:pt idx="44">
                  <c:v>30.734000000000002</c:v>
                </c:pt>
                <c:pt idx="45">
                  <c:v>30.731999999999999</c:v>
                </c:pt>
                <c:pt idx="46">
                  <c:v>30.852</c:v>
                </c:pt>
                <c:pt idx="47">
                  <c:v>31.26</c:v>
                </c:pt>
                <c:pt idx="48">
                  <c:v>30.992000000000001</c:v>
                </c:pt>
                <c:pt idx="49">
                  <c:v>30.77</c:v>
                </c:pt>
                <c:pt idx="50">
                  <c:v>31.242000000000001</c:v>
                </c:pt>
                <c:pt idx="51">
                  <c:v>31.202000000000002</c:v>
                </c:pt>
                <c:pt idx="52">
                  <c:v>31.522500000000001</c:v>
                </c:pt>
              </c:numCache>
            </c:numRef>
          </c:val>
          <c:smooth val="0"/>
        </c:ser>
        <c:ser>
          <c:idx val="1"/>
          <c:order val="2"/>
          <c:tx>
            <c:strRef>
              <c:f>Thailand!$F$1</c:f>
              <c:strCache>
                <c:ptCount val="1"/>
                <c:pt idx="0">
                  <c:v>2010</c:v>
                </c:pt>
              </c:strCache>
            </c:strRef>
          </c:tx>
          <c:marker>
            <c:symbol val="none"/>
          </c:marker>
          <c:cat>
            <c:strRef>
              <c:f>Euro!$B$2:$B$54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Thailand!$F$2:$F$54</c:f>
              <c:numCache>
                <c:formatCode>General</c:formatCode>
                <c:ptCount val="53"/>
                <c:pt idx="1">
                  <c:v>33.152000000000001</c:v>
                </c:pt>
                <c:pt idx="2">
                  <c:v>32.956000000000003</c:v>
                </c:pt>
                <c:pt idx="3">
                  <c:v>32.892000000000003</c:v>
                </c:pt>
                <c:pt idx="4">
                  <c:v>33.06</c:v>
                </c:pt>
                <c:pt idx="5">
                  <c:v>33.122</c:v>
                </c:pt>
                <c:pt idx="6">
                  <c:v>33.17</c:v>
                </c:pt>
                <c:pt idx="7">
                  <c:v>33.142000000000003</c:v>
                </c:pt>
                <c:pt idx="8">
                  <c:v>33.055999999999997</c:v>
                </c:pt>
                <c:pt idx="9">
                  <c:v>32.741999999999997</c:v>
                </c:pt>
                <c:pt idx="10">
                  <c:v>32.652000000000001</c:v>
                </c:pt>
                <c:pt idx="11">
                  <c:v>32.417999999999999</c:v>
                </c:pt>
                <c:pt idx="12">
                  <c:v>32.340000000000003</c:v>
                </c:pt>
                <c:pt idx="13">
                  <c:v>32.374000000000002</c:v>
                </c:pt>
                <c:pt idx="14">
                  <c:v>32.332000000000001</c:v>
                </c:pt>
                <c:pt idx="15">
                  <c:v>32.286000000000001</c:v>
                </c:pt>
                <c:pt idx="16">
                  <c:v>32.212000000000003</c:v>
                </c:pt>
                <c:pt idx="17">
                  <c:v>32.246000000000002</c:v>
                </c:pt>
                <c:pt idx="18">
                  <c:v>32.314</c:v>
                </c:pt>
                <c:pt idx="19">
                  <c:v>32.322000000000003</c:v>
                </c:pt>
                <c:pt idx="20">
                  <c:v>32.356000000000002</c:v>
                </c:pt>
                <c:pt idx="21">
                  <c:v>32.462000000000003</c:v>
                </c:pt>
                <c:pt idx="22">
                  <c:v>32.56</c:v>
                </c:pt>
                <c:pt idx="23">
                  <c:v>32.54</c:v>
                </c:pt>
                <c:pt idx="24">
                  <c:v>32.356000000000002</c:v>
                </c:pt>
                <c:pt idx="25">
                  <c:v>32.274000000000001</c:v>
                </c:pt>
                <c:pt idx="26">
                  <c:v>32.262500000000003</c:v>
                </c:pt>
                <c:pt idx="27">
                  <c:v>32.354999999999997</c:v>
                </c:pt>
                <c:pt idx="28">
                  <c:v>32.218000000000004</c:v>
                </c:pt>
                <c:pt idx="29">
                  <c:v>32.195999999999998</c:v>
                </c:pt>
                <c:pt idx="30">
                  <c:v>32.122</c:v>
                </c:pt>
                <c:pt idx="31">
                  <c:v>31.988</c:v>
                </c:pt>
                <c:pt idx="32">
                  <c:v>31.87</c:v>
                </c:pt>
                <c:pt idx="33">
                  <c:v>31.526</c:v>
                </c:pt>
                <c:pt idx="34">
                  <c:v>31.324000000000002</c:v>
                </c:pt>
                <c:pt idx="35">
                  <c:v>31.138000000000002</c:v>
                </c:pt>
                <c:pt idx="36">
                  <c:v>30.802499999999998</c:v>
                </c:pt>
                <c:pt idx="37">
                  <c:v>30.664000000000001</c:v>
                </c:pt>
                <c:pt idx="38">
                  <c:v>30.594000000000001</c:v>
                </c:pt>
                <c:pt idx="39">
                  <c:v>30.29</c:v>
                </c:pt>
                <c:pt idx="40">
                  <c:v>29.902000000000001</c:v>
                </c:pt>
                <c:pt idx="41">
                  <c:v>29.745999999999999</c:v>
                </c:pt>
                <c:pt idx="42">
                  <c:v>29.814</c:v>
                </c:pt>
                <c:pt idx="43">
                  <c:v>29.797999999999998</c:v>
                </c:pt>
                <c:pt idx="44">
                  <c:v>29.606000000000002</c:v>
                </c:pt>
                <c:pt idx="45">
                  <c:v>29.52</c:v>
                </c:pt>
                <c:pt idx="46">
                  <c:v>29.827999999999999</c:v>
                </c:pt>
                <c:pt idx="47">
                  <c:v>29.936699999999998</c:v>
                </c:pt>
                <c:pt idx="48">
                  <c:v>30.102</c:v>
                </c:pt>
                <c:pt idx="49">
                  <c:v>30.032</c:v>
                </c:pt>
                <c:pt idx="50">
                  <c:v>30.077999999999999</c:v>
                </c:pt>
                <c:pt idx="51">
                  <c:v>30.15</c:v>
                </c:pt>
                <c:pt idx="52">
                  <c:v>30.074999999999999</c:v>
                </c:pt>
              </c:numCache>
            </c:numRef>
          </c:val>
          <c:smooth val="0"/>
        </c:ser>
        <c:ser>
          <c:idx val="4"/>
          <c:order val="3"/>
          <c:tx>
            <c:strRef>
              <c:f>Thailand!$H$1</c:f>
              <c:strCache>
                <c:ptCount val="1"/>
                <c:pt idx="0">
                  <c:v>2008</c:v>
                </c:pt>
              </c:strCache>
            </c:strRef>
          </c:tx>
          <c:marker>
            <c:symbol val="none"/>
          </c:marker>
          <c:cat>
            <c:strRef>
              <c:f>Euro!$B$2:$B$54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Thailand!$H$2:$H$54</c:f>
              <c:numCache>
                <c:formatCode>General</c:formatCode>
                <c:ptCount val="53"/>
                <c:pt idx="0">
                  <c:v>29.793299999999999</c:v>
                </c:pt>
                <c:pt idx="1">
                  <c:v>29.562000000000001</c:v>
                </c:pt>
                <c:pt idx="2">
                  <c:v>29.99</c:v>
                </c:pt>
                <c:pt idx="3">
                  <c:v>30.965</c:v>
                </c:pt>
                <c:pt idx="4">
                  <c:v>31.29</c:v>
                </c:pt>
                <c:pt idx="5">
                  <c:v>31.152000000000001</c:v>
                </c:pt>
                <c:pt idx="6">
                  <c:v>31.884</c:v>
                </c:pt>
                <c:pt idx="7">
                  <c:v>31.414999999999999</c:v>
                </c:pt>
                <c:pt idx="8">
                  <c:v>30.318000000000001</c:v>
                </c:pt>
                <c:pt idx="9">
                  <c:v>31.501999999999999</c:v>
                </c:pt>
                <c:pt idx="10">
                  <c:v>31.474</c:v>
                </c:pt>
                <c:pt idx="11">
                  <c:v>31.225999999999999</c:v>
                </c:pt>
                <c:pt idx="12">
                  <c:v>31.408000000000001</c:v>
                </c:pt>
                <c:pt idx="13">
                  <c:v>31.518000000000001</c:v>
                </c:pt>
                <c:pt idx="14">
                  <c:v>31.622</c:v>
                </c:pt>
                <c:pt idx="15">
                  <c:v>31.492000000000001</c:v>
                </c:pt>
                <c:pt idx="16">
                  <c:v>31.518000000000001</c:v>
                </c:pt>
                <c:pt idx="17">
                  <c:v>31.652000000000001</c:v>
                </c:pt>
                <c:pt idx="18">
                  <c:v>31.722000000000001</c:v>
                </c:pt>
                <c:pt idx="19">
                  <c:v>32.293999999999997</c:v>
                </c:pt>
                <c:pt idx="20">
                  <c:v>31.986000000000001</c:v>
                </c:pt>
                <c:pt idx="21">
                  <c:v>32.3125</c:v>
                </c:pt>
                <c:pt idx="22">
                  <c:v>32.777999999999999</c:v>
                </c:pt>
                <c:pt idx="23">
                  <c:v>33.103999999999999</c:v>
                </c:pt>
                <c:pt idx="24">
                  <c:v>33.271999999999998</c:v>
                </c:pt>
                <c:pt idx="25">
                  <c:v>33.508000000000003</c:v>
                </c:pt>
                <c:pt idx="26">
                  <c:v>33.3675</c:v>
                </c:pt>
                <c:pt idx="27">
                  <c:v>33.628</c:v>
                </c:pt>
                <c:pt idx="28">
                  <c:v>33.456000000000003</c:v>
                </c:pt>
                <c:pt idx="29">
                  <c:v>33.39</c:v>
                </c:pt>
                <c:pt idx="30">
                  <c:v>33.481999999999999</c:v>
                </c:pt>
                <c:pt idx="31">
                  <c:v>33.566000000000003</c:v>
                </c:pt>
                <c:pt idx="32">
                  <c:v>33.683999999999997</c:v>
                </c:pt>
                <c:pt idx="33">
                  <c:v>33.966000000000001</c:v>
                </c:pt>
                <c:pt idx="34">
                  <c:v>34.119999999999997</c:v>
                </c:pt>
                <c:pt idx="35">
                  <c:v>34.44</c:v>
                </c:pt>
                <c:pt idx="36">
                  <c:v>34.585999999999999</c:v>
                </c:pt>
                <c:pt idx="37">
                  <c:v>34.244</c:v>
                </c:pt>
                <c:pt idx="38">
                  <c:v>33.863999999999997</c:v>
                </c:pt>
                <c:pt idx="39">
                  <c:v>33.99</c:v>
                </c:pt>
                <c:pt idx="40">
                  <c:v>34.368000000000002</c:v>
                </c:pt>
                <c:pt idx="41">
                  <c:v>34.130000000000003</c:v>
                </c:pt>
                <c:pt idx="42">
                  <c:v>34.475999999999999</c:v>
                </c:pt>
                <c:pt idx="43">
                  <c:v>34.822000000000003</c:v>
                </c:pt>
                <c:pt idx="44">
                  <c:v>34.94</c:v>
                </c:pt>
                <c:pt idx="45">
                  <c:v>34.909999999999997</c:v>
                </c:pt>
                <c:pt idx="46">
                  <c:v>35.04</c:v>
                </c:pt>
                <c:pt idx="47">
                  <c:v>35.213299999999997</c:v>
                </c:pt>
                <c:pt idx="48">
                  <c:v>35.607999999999997</c:v>
                </c:pt>
                <c:pt idx="49">
                  <c:v>35.258000000000003</c:v>
                </c:pt>
                <c:pt idx="50">
                  <c:v>34.590000000000003</c:v>
                </c:pt>
                <c:pt idx="51">
                  <c:v>34.520000000000003</c:v>
                </c:pt>
                <c:pt idx="52">
                  <c:v>34.799999999999997</c:v>
                </c:pt>
              </c:numCache>
            </c:numRef>
          </c:val>
          <c:smooth val="0"/>
        </c:ser>
        <c:dLbls>
          <c:showLegendKey val="0"/>
          <c:showVal val="0"/>
          <c:showCatName val="0"/>
          <c:showSerName val="0"/>
          <c:showPercent val="0"/>
          <c:showBubbleSize val="0"/>
        </c:dLbls>
        <c:marker val="1"/>
        <c:smooth val="0"/>
        <c:axId val="193174912"/>
        <c:axId val="193184896"/>
      </c:lineChart>
      <c:catAx>
        <c:axId val="193174912"/>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3184896"/>
        <c:crosses val="autoZero"/>
        <c:auto val="1"/>
        <c:lblAlgn val="ctr"/>
        <c:lblOffset val="100"/>
        <c:tickLblSkip val="1"/>
        <c:tickMarkSkip val="1"/>
        <c:noMultiLvlLbl val="0"/>
      </c:catAx>
      <c:valAx>
        <c:axId val="193184896"/>
        <c:scaling>
          <c:orientation val="minMax"/>
          <c:max val="37"/>
          <c:min val="29"/>
        </c:scaling>
        <c:delete val="0"/>
        <c:axPos val="l"/>
        <c:majorGridlines/>
        <c:numFmt formatCode="General"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3174912"/>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95" r="0.70000000000000095" t="0.75000000000001465" header="0.30000000000000032" footer="0.30000000000000032"/>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Nowegian Krone</a:t>
            </a:r>
          </a:p>
          <a:p>
            <a:pPr>
              <a:defRPr sz="1000" b="0" i="0" u="none" strike="noStrike" baseline="0">
                <a:solidFill>
                  <a:srgbClr val="000000"/>
                </a:solidFill>
                <a:latin typeface="Calibri"/>
                <a:ea typeface="Calibri"/>
                <a:cs typeface="Calibri"/>
              </a:defRPr>
            </a:pPr>
            <a:r>
              <a:rPr lang="en-US" sz="1200" b="1" i="1" u="none" strike="noStrike" baseline="0">
                <a:solidFill>
                  <a:srgbClr val="000000"/>
                </a:solidFill>
                <a:latin typeface="Calibri"/>
              </a:rPr>
              <a:t>Federal Reserve Bank of New York</a:t>
            </a:r>
            <a:r>
              <a:rPr lang="en-US" sz="1200" b="1" i="0" u="none" strike="noStrike" baseline="0">
                <a:solidFill>
                  <a:srgbClr val="000000"/>
                </a:solidFill>
                <a:latin typeface="Calibri"/>
              </a:rPr>
              <a:t> </a:t>
            </a:r>
          </a:p>
        </c:rich>
      </c:tx>
      <c:layout/>
      <c:overlay val="0"/>
    </c:title>
    <c:autoTitleDeleted val="0"/>
    <c:plotArea>
      <c:layout/>
      <c:lineChart>
        <c:grouping val="standard"/>
        <c:varyColors val="0"/>
        <c:ser>
          <c:idx val="0"/>
          <c:order val="0"/>
          <c:tx>
            <c:strRef>
              <c:f>Norway!$D$1</c:f>
              <c:strCache>
                <c:ptCount val="1"/>
                <c:pt idx="0">
                  <c:v>2012</c:v>
                </c:pt>
              </c:strCache>
            </c:strRef>
          </c:tx>
          <c:spPr>
            <a:ln>
              <a:solidFill>
                <a:schemeClr val="tx1"/>
              </a:solidFill>
            </a:ln>
          </c:spPr>
          <c:marker>
            <c:symbol val="none"/>
          </c:marker>
          <c:cat>
            <c:strRef>
              <c:f>Norway!$B$2:$B$54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Norway!$D$2:$D$54</c:f>
              <c:numCache>
                <c:formatCode>General</c:formatCode>
                <c:ptCount val="53"/>
                <c:pt idx="1">
                  <c:v>5.9729999999999999</c:v>
                </c:pt>
                <c:pt idx="2">
                  <c:v>6.016</c:v>
                </c:pt>
                <c:pt idx="3">
                  <c:v>5.9880000000000004</c:v>
                </c:pt>
                <c:pt idx="4">
                  <c:v>5.8719999999999999</c:v>
                </c:pt>
                <c:pt idx="5">
                  <c:v>5.8289999999999997</c:v>
                </c:pt>
                <c:pt idx="6">
                  <c:v>5.7779999999999996</c:v>
                </c:pt>
                <c:pt idx="7">
                  <c:v>5.734</c:v>
                </c:pt>
                <c:pt idx="8">
                  <c:v>5.6349999999999998</c:v>
                </c:pt>
                <c:pt idx="9">
                  <c:v>5.5880000000000001</c:v>
                </c:pt>
                <c:pt idx="10">
                  <c:v>5.6580000000000004</c:v>
                </c:pt>
                <c:pt idx="11">
                  <c:v>5.7489999999999997</c:v>
                </c:pt>
                <c:pt idx="12">
                  <c:v>5.7619999999999996</c:v>
                </c:pt>
                <c:pt idx="13">
                  <c:v>5.7089999999999996</c:v>
                </c:pt>
                <c:pt idx="14">
                  <c:v>5.7380000000000004</c:v>
                </c:pt>
                <c:pt idx="15">
                  <c:v>5.7910000000000004</c:v>
                </c:pt>
                <c:pt idx="16">
                  <c:v>5.7519999999999998</c:v>
                </c:pt>
                <c:pt idx="17">
                  <c:v>5.7329999999999997</c:v>
                </c:pt>
                <c:pt idx="18">
                  <c:v>5.7370000000000001</c:v>
                </c:pt>
                <c:pt idx="19">
                  <c:v>5.827</c:v>
                </c:pt>
                <c:pt idx="20">
                  <c:v>5.96</c:v>
                </c:pt>
                <c:pt idx="21">
                  <c:v>5.9880000000000004</c:v>
                </c:pt>
                <c:pt idx="22">
                  <c:v>6.0519999999999996</c:v>
                </c:pt>
                <c:pt idx="23">
                  <c:v>6.0780000000000003</c:v>
                </c:pt>
                <c:pt idx="24">
                  <c:v>5.9930000000000003</c:v>
                </c:pt>
                <c:pt idx="25">
                  <c:v>5.9459999999999997</c:v>
                </c:pt>
                <c:pt idx="26">
                  <c:v>6.016</c:v>
                </c:pt>
                <c:pt idx="27">
                  <c:v>6.0209999999999999</c:v>
                </c:pt>
                <c:pt idx="28">
                  <c:v>6.1070000000000002</c:v>
                </c:pt>
                <c:pt idx="29">
                  <c:v>6.0910000000000002</c:v>
                </c:pt>
                <c:pt idx="30">
                  <c:v>6.0650000000000004</c:v>
                </c:pt>
                <c:pt idx="31">
                  <c:v>6.0289999999999999</c:v>
                </c:pt>
                <c:pt idx="32">
                  <c:v>5.931</c:v>
                </c:pt>
                <c:pt idx="33">
                  <c:v>5.9390000000000001</c:v>
                </c:pt>
                <c:pt idx="34">
                  <c:v>5.8810000000000002</c:v>
                </c:pt>
                <c:pt idx="35">
                  <c:v>5.81</c:v>
                </c:pt>
                <c:pt idx="36">
                  <c:v>5.806</c:v>
                </c:pt>
                <c:pt idx="37">
                  <c:v>5.74</c:v>
                </c:pt>
                <c:pt idx="38">
                  <c:v>5.71</c:v>
                </c:pt>
                <c:pt idx="39">
                  <c:v>5.74</c:v>
                </c:pt>
                <c:pt idx="40">
                  <c:v>5.71</c:v>
                </c:pt>
                <c:pt idx="41">
                  <c:v>5.7140000000000004</c:v>
                </c:pt>
              </c:numCache>
            </c:numRef>
          </c:val>
          <c:smooth val="0"/>
        </c:ser>
        <c:ser>
          <c:idx val="3"/>
          <c:order val="1"/>
          <c:tx>
            <c:strRef>
              <c:f>Norway!$E$1</c:f>
              <c:strCache>
                <c:ptCount val="1"/>
                <c:pt idx="0">
                  <c:v>2011</c:v>
                </c:pt>
              </c:strCache>
            </c:strRef>
          </c:tx>
          <c:marker>
            <c:symbol val="none"/>
          </c:marker>
          <c:cat>
            <c:strRef>
              <c:f>Norway!$B$2:$B$54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Norway!$E$2:$E$54</c:f>
              <c:numCache>
                <c:formatCode>General</c:formatCode>
                <c:ptCount val="53"/>
                <c:pt idx="1">
                  <c:v>5.9089999999999998</c:v>
                </c:pt>
                <c:pt idx="2">
                  <c:v>5.9189999999999996</c:v>
                </c:pt>
                <c:pt idx="3">
                  <c:v>5.8339999999999996</c:v>
                </c:pt>
                <c:pt idx="4">
                  <c:v>5.7830000000000004</c:v>
                </c:pt>
                <c:pt idx="5">
                  <c:v>5.742</c:v>
                </c:pt>
                <c:pt idx="6">
                  <c:v>5.7969999999999997</c:v>
                </c:pt>
                <c:pt idx="7">
                  <c:v>5.77</c:v>
                </c:pt>
                <c:pt idx="8">
                  <c:v>5.6470000000000002</c:v>
                </c:pt>
                <c:pt idx="9">
                  <c:v>5.5720000000000001</c:v>
                </c:pt>
                <c:pt idx="10">
                  <c:v>5.6029999999999998</c:v>
                </c:pt>
                <c:pt idx="11">
                  <c:v>5.6280000000000001</c:v>
                </c:pt>
                <c:pt idx="12">
                  <c:v>5.577</c:v>
                </c:pt>
                <c:pt idx="13">
                  <c:v>5.5739999999999998</c:v>
                </c:pt>
                <c:pt idx="14">
                  <c:v>5.4630000000000001</c:v>
                </c:pt>
                <c:pt idx="15">
                  <c:v>5.4340000000000002</c:v>
                </c:pt>
                <c:pt idx="16">
                  <c:v>5.391</c:v>
                </c:pt>
                <c:pt idx="17">
                  <c:v>5.2969999999999997</c:v>
                </c:pt>
                <c:pt idx="18">
                  <c:v>5.335</c:v>
                </c:pt>
                <c:pt idx="19">
                  <c:v>5.4889999999999999</c:v>
                </c:pt>
                <c:pt idx="20">
                  <c:v>5.556</c:v>
                </c:pt>
                <c:pt idx="21">
                  <c:v>5.5369999999999999</c:v>
                </c:pt>
                <c:pt idx="22">
                  <c:v>5.3760000000000003</c:v>
                </c:pt>
                <c:pt idx="23">
                  <c:v>5.399</c:v>
                </c:pt>
                <c:pt idx="24">
                  <c:v>5.4829999999999997</c:v>
                </c:pt>
                <c:pt idx="25">
                  <c:v>5.4989999999999997</c:v>
                </c:pt>
                <c:pt idx="26">
                  <c:v>5.4260000000000002</c:v>
                </c:pt>
                <c:pt idx="27">
                  <c:v>5.3890000000000002</c:v>
                </c:pt>
                <c:pt idx="28">
                  <c:v>5.5510000000000002</c:v>
                </c:pt>
                <c:pt idx="29">
                  <c:v>5.492</c:v>
                </c:pt>
                <c:pt idx="30">
                  <c:v>5.3949999999999996</c:v>
                </c:pt>
                <c:pt idx="31">
                  <c:v>5.4279999999999999</c:v>
                </c:pt>
                <c:pt idx="32">
                  <c:v>5.5019999999999998</c:v>
                </c:pt>
                <c:pt idx="33">
                  <c:v>5.4279999999999999</c:v>
                </c:pt>
                <c:pt idx="34">
                  <c:v>5.4119999999999999</c:v>
                </c:pt>
                <c:pt idx="35">
                  <c:v>5.375</c:v>
                </c:pt>
                <c:pt idx="36">
                  <c:v>5.4</c:v>
                </c:pt>
                <c:pt idx="37">
                  <c:v>5.6079999999999997</c:v>
                </c:pt>
                <c:pt idx="38">
                  <c:v>5.7389999999999999</c:v>
                </c:pt>
                <c:pt idx="39">
                  <c:v>5.782</c:v>
                </c:pt>
                <c:pt idx="40">
                  <c:v>5.8730000000000002</c:v>
                </c:pt>
                <c:pt idx="41">
                  <c:v>5.6619999999999999</c:v>
                </c:pt>
                <c:pt idx="42">
                  <c:v>5.6050000000000004</c:v>
                </c:pt>
                <c:pt idx="43">
                  <c:v>5.4960000000000004</c:v>
                </c:pt>
                <c:pt idx="44">
                  <c:v>5.617</c:v>
                </c:pt>
                <c:pt idx="45">
                  <c:v>5.6539999999999999</c:v>
                </c:pt>
                <c:pt idx="46">
                  <c:v>5.7530000000000001</c:v>
                </c:pt>
                <c:pt idx="47">
                  <c:v>5.84</c:v>
                </c:pt>
                <c:pt idx="48">
                  <c:v>5.8129999999999997</c:v>
                </c:pt>
                <c:pt idx="49">
                  <c:v>5.7610000000000001</c:v>
                </c:pt>
                <c:pt idx="50">
                  <c:v>5.9180000000000001</c:v>
                </c:pt>
                <c:pt idx="51">
                  <c:v>5.9409999999999998</c:v>
                </c:pt>
                <c:pt idx="52">
                  <c:v>5.9969999999999999</c:v>
                </c:pt>
              </c:numCache>
            </c:numRef>
          </c:val>
          <c:smooth val="0"/>
        </c:ser>
        <c:ser>
          <c:idx val="1"/>
          <c:order val="2"/>
          <c:tx>
            <c:strRef>
              <c:f>Norway!$F$1</c:f>
              <c:strCache>
                <c:ptCount val="1"/>
                <c:pt idx="0">
                  <c:v>2010</c:v>
                </c:pt>
              </c:strCache>
            </c:strRef>
          </c:tx>
          <c:marker>
            <c:symbol val="none"/>
          </c:marker>
          <c:cat>
            <c:strRef>
              <c:f>Norway!$B$2:$B$54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Norway!$F$2:$F$54</c:f>
              <c:numCache>
                <c:formatCode>General</c:formatCode>
                <c:ptCount val="53"/>
                <c:pt idx="1">
                  <c:v>5.6980000000000004</c:v>
                </c:pt>
                <c:pt idx="2">
                  <c:v>5.6379999999999999</c:v>
                </c:pt>
                <c:pt idx="3">
                  <c:v>5.7439999999999998</c:v>
                </c:pt>
                <c:pt idx="4">
                  <c:v>5.8479999999999999</c:v>
                </c:pt>
                <c:pt idx="5">
                  <c:v>5.899</c:v>
                </c:pt>
                <c:pt idx="6">
                  <c:v>5.9139999999999997</c:v>
                </c:pt>
                <c:pt idx="7">
                  <c:v>5.9240000000000004</c:v>
                </c:pt>
                <c:pt idx="8">
                  <c:v>5.9240000000000004</c:v>
                </c:pt>
                <c:pt idx="9">
                  <c:v>5.9269999999999996</c:v>
                </c:pt>
                <c:pt idx="10">
                  <c:v>5.8760000000000003</c:v>
                </c:pt>
                <c:pt idx="11">
                  <c:v>5.8529999999999998</c:v>
                </c:pt>
                <c:pt idx="12">
                  <c:v>5.9989999999999997</c:v>
                </c:pt>
                <c:pt idx="13">
                  <c:v>5.9560000000000004</c:v>
                </c:pt>
                <c:pt idx="14">
                  <c:v>5.95</c:v>
                </c:pt>
                <c:pt idx="15">
                  <c:v>5.8760000000000003</c:v>
                </c:pt>
                <c:pt idx="16">
                  <c:v>5.9180000000000001</c:v>
                </c:pt>
                <c:pt idx="17">
                  <c:v>5.91</c:v>
                </c:pt>
                <c:pt idx="18">
                  <c:v>6.0679999999999996</c:v>
                </c:pt>
                <c:pt idx="19">
                  <c:v>6.149</c:v>
                </c:pt>
                <c:pt idx="20">
                  <c:v>6.3689999999999998</c:v>
                </c:pt>
                <c:pt idx="21">
                  <c:v>6.524</c:v>
                </c:pt>
                <c:pt idx="22">
                  <c:v>6.4880000000000004</c:v>
                </c:pt>
                <c:pt idx="23">
                  <c:v>6.585</c:v>
                </c:pt>
                <c:pt idx="24">
                  <c:v>6.375</c:v>
                </c:pt>
                <c:pt idx="25">
                  <c:v>6.4619999999999997</c:v>
                </c:pt>
                <c:pt idx="26">
                  <c:v>6.4569999999999999</c:v>
                </c:pt>
                <c:pt idx="27">
                  <c:v>6.3730000000000002</c:v>
                </c:pt>
                <c:pt idx="28">
                  <c:v>6.2709999999999999</c:v>
                </c:pt>
                <c:pt idx="29">
                  <c:v>6.2519999999999998</c:v>
                </c:pt>
                <c:pt idx="30">
                  <c:v>6.1379999999999999</c:v>
                </c:pt>
                <c:pt idx="31">
                  <c:v>5.9779999999999998</c:v>
                </c:pt>
                <c:pt idx="32">
                  <c:v>6.1070000000000002</c:v>
                </c:pt>
                <c:pt idx="33">
                  <c:v>6.1790000000000003</c:v>
                </c:pt>
                <c:pt idx="34">
                  <c:v>6.2880000000000003</c:v>
                </c:pt>
                <c:pt idx="35">
                  <c:v>6.2030000000000003</c:v>
                </c:pt>
                <c:pt idx="36">
                  <c:v>6.1829999999999998</c:v>
                </c:pt>
                <c:pt idx="37">
                  <c:v>6.1040000000000001</c:v>
                </c:pt>
                <c:pt idx="38">
                  <c:v>5.9560000000000004</c:v>
                </c:pt>
                <c:pt idx="39">
                  <c:v>5.87</c:v>
                </c:pt>
                <c:pt idx="40">
                  <c:v>5.8179999999999996</c:v>
                </c:pt>
                <c:pt idx="41">
                  <c:v>5.8029999999999999</c:v>
                </c:pt>
                <c:pt idx="42">
                  <c:v>5.8559999999999999</c:v>
                </c:pt>
                <c:pt idx="43">
                  <c:v>5.8570000000000002</c:v>
                </c:pt>
                <c:pt idx="44">
                  <c:v>5.8</c:v>
                </c:pt>
                <c:pt idx="45">
                  <c:v>5.8570000000000002</c:v>
                </c:pt>
                <c:pt idx="46">
                  <c:v>6.0110000000000001</c:v>
                </c:pt>
                <c:pt idx="47">
                  <c:v>6.0579999999999998</c:v>
                </c:pt>
                <c:pt idx="48">
                  <c:v>6.1420000000000003</c:v>
                </c:pt>
                <c:pt idx="49">
                  <c:v>6.01</c:v>
                </c:pt>
                <c:pt idx="50">
                  <c:v>5.9429999999999996</c:v>
                </c:pt>
                <c:pt idx="51">
                  <c:v>5.9889999999999999</c:v>
                </c:pt>
                <c:pt idx="52">
                  <c:v>5.94</c:v>
                </c:pt>
              </c:numCache>
            </c:numRef>
          </c:val>
          <c:smooth val="0"/>
        </c:ser>
        <c:dLbls>
          <c:showLegendKey val="0"/>
          <c:showVal val="0"/>
          <c:showCatName val="0"/>
          <c:showSerName val="0"/>
          <c:showPercent val="0"/>
          <c:showBubbleSize val="0"/>
        </c:dLbls>
        <c:marker val="1"/>
        <c:smooth val="0"/>
        <c:axId val="193338752"/>
        <c:axId val="193381504"/>
      </c:lineChart>
      <c:catAx>
        <c:axId val="193338752"/>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3381504"/>
        <c:crosses val="autoZero"/>
        <c:auto val="1"/>
        <c:lblAlgn val="ctr"/>
        <c:lblOffset val="100"/>
        <c:tickLblSkip val="1"/>
        <c:tickMarkSkip val="1"/>
        <c:noMultiLvlLbl val="0"/>
      </c:catAx>
      <c:valAx>
        <c:axId val="193381504"/>
        <c:scaling>
          <c:orientation val="minMax"/>
          <c:max val="7"/>
          <c:min val="5.3"/>
        </c:scaling>
        <c:delete val="0"/>
        <c:axPos val="l"/>
        <c:majorGridlines/>
        <c:numFmt formatCode="General"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3338752"/>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95" r="0.70000000000000095" t="0.75000000000001465" header="0.30000000000000032" footer="0.30000000000000032"/>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Chile Peso</a:t>
            </a:r>
          </a:p>
          <a:p>
            <a:pPr>
              <a:defRPr sz="1000" b="0" i="0" u="none" strike="noStrike" baseline="0">
                <a:solidFill>
                  <a:srgbClr val="000000"/>
                </a:solidFill>
                <a:latin typeface="Calibri"/>
                <a:ea typeface="Calibri"/>
                <a:cs typeface="Calibri"/>
              </a:defRPr>
            </a:pPr>
            <a:r>
              <a:rPr lang="en-US" sz="1200" b="1" i="1" u="none" strike="noStrike" baseline="0">
                <a:solidFill>
                  <a:srgbClr val="000000"/>
                </a:solidFill>
                <a:latin typeface="Calibri"/>
              </a:rPr>
              <a:t>Federal Reserve Bank of New York</a:t>
            </a:r>
            <a:r>
              <a:rPr lang="en-US" sz="1200" b="1" i="0" u="none" strike="noStrike" baseline="0">
                <a:solidFill>
                  <a:srgbClr val="000000"/>
                </a:solidFill>
                <a:latin typeface="Calibri"/>
              </a:rPr>
              <a:t> </a:t>
            </a:r>
          </a:p>
        </c:rich>
      </c:tx>
      <c:layout/>
      <c:overlay val="0"/>
    </c:title>
    <c:autoTitleDeleted val="0"/>
    <c:plotArea>
      <c:layout/>
      <c:lineChart>
        <c:grouping val="standard"/>
        <c:varyColors val="0"/>
        <c:ser>
          <c:idx val="0"/>
          <c:order val="0"/>
          <c:tx>
            <c:strRef>
              <c:f>Chile!$D$1</c:f>
              <c:strCache>
                <c:ptCount val="1"/>
                <c:pt idx="0">
                  <c:v>2012</c:v>
                </c:pt>
              </c:strCache>
            </c:strRef>
          </c:tx>
          <c:spPr>
            <a:ln>
              <a:solidFill>
                <a:schemeClr val="tx1"/>
              </a:solidFill>
            </a:ln>
          </c:spPr>
          <c:marker>
            <c:symbol val="none"/>
          </c:marker>
          <c:cat>
            <c:strRef>
              <c:f>Chile!$B$2:$B$54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Chile!$D$2:$D$54</c:f>
              <c:numCache>
                <c:formatCode>General</c:formatCode>
                <c:ptCount val="53"/>
                <c:pt idx="1">
                  <c:v>511.625</c:v>
                </c:pt>
                <c:pt idx="2">
                  <c:v>505.53</c:v>
                </c:pt>
                <c:pt idx="3">
                  <c:v>495.87</c:v>
                </c:pt>
                <c:pt idx="4">
                  <c:v>488.57</c:v>
                </c:pt>
                <c:pt idx="5">
                  <c:v>485.524</c:v>
                </c:pt>
                <c:pt idx="6">
                  <c:v>478.37</c:v>
                </c:pt>
                <c:pt idx="7">
                  <c:v>482.48</c:v>
                </c:pt>
                <c:pt idx="8">
                  <c:v>481.07</c:v>
                </c:pt>
                <c:pt idx="9">
                  <c:v>480.38</c:v>
                </c:pt>
                <c:pt idx="10">
                  <c:v>486.14</c:v>
                </c:pt>
                <c:pt idx="11">
                  <c:v>483.96</c:v>
                </c:pt>
                <c:pt idx="12">
                  <c:v>486</c:v>
                </c:pt>
                <c:pt idx="13">
                  <c:v>487.14</c:v>
                </c:pt>
                <c:pt idx="14">
                  <c:v>484.32</c:v>
                </c:pt>
                <c:pt idx="15">
                  <c:v>485.25</c:v>
                </c:pt>
                <c:pt idx="16">
                  <c:v>487.06</c:v>
                </c:pt>
                <c:pt idx="17">
                  <c:v>486.06</c:v>
                </c:pt>
                <c:pt idx="18">
                  <c:v>483.87</c:v>
                </c:pt>
                <c:pt idx="19">
                  <c:v>484.59</c:v>
                </c:pt>
                <c:pt idx="20">
                  <c:v>498.28</c:v>
                </c:pt>
                <c:pt idx="21">
                  <c:v>507.16</c:v>
                </c:pt>
                <c:pt idx="22">
                  <c:v>515.57500000000005</c:v>
                </c:pt>
                <c:pt idx="23">
                  <c:v>509.86</c:v>
                </c:pt>
                <c:pt idx="24">
                  <c:v>500.86</c:v>
                </c:pt>
                <c:pt idx="25">
                  <c:v>499.34</c:v>
                </c:pt>
                <c:pt idx="26">
                  <c:v>504.86</c:v>
                </c:pt>
                <c:pt idx="27">
                  <c:v>498.32499999999999</c:v>
                </c:pt>
                <c:pt idx="28">
                  <c:v>494.22</c:v>
                </c:pt>
                <c:pt idx="29">
                  <c:v>487.78</c:v>
                </c:pt>
                <c:pt idx="30">
                  <c:v>489.22</c:v>
                </c:pt>
                <c:pt idx="31">
                  <c:v>482.76</c:v>
                </c:pt>
                <c:pt idx="32">
                  <c:v>477.2</c:v>
                </c:pt>
                <c:pt idx="33">
                  <c:v>482.76</c:v>
                </c:pt>
                <c:pt idx="34">
                  <c:v>482.22</c:v>
                </c:pt>
                <c:pt idx="35">
                  <c:v>480.06</c:v>
                </c:pt>
                <c:pt idx="36">
                  <c:v>480.27499999999998</c:v>
                </c:pt>
                <c:pt idx="37">
                  <c:v>473.16</c:v>
                </c:pt>
                <c:pt idx="38">
                  <c:v>469.37</c:v>
                </c:pt>
                <c:pt idx="39">
                  <c:v>473.02</c:v>
                </c:pt>
                <c:pt idx="40">
                  <c:v>472.74</c:v>
                </c:pt>
                <c:pt idx="41">
                  <c:v>473.56</c:v>
                </c:pt>
              </c:numCache>
            </c:numRef>
          </c:val>
          <c:smooth val="0"/>
        </c:ser>
        <c:ser>
          <c:idx val="3"/>
          <c:order val="1"/>
          <c:tx>
            <c:strRef>
              <c:f>Chile!$E$1</c:f>
              <c:strCache>
                <c:ptCount val="1"/>
                <c:pt idx="0">
                  <c:v>2011</c:v>
                </c:pt>
              </c:strCache>
            </c:strRef>
          </c:tx>
          <c:marker>
            <c:symbol val="none"/>
          </c:marker>
          <c:cat>
            <c:strRef>
              <c:f>Chile!$B$2:$B$54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Chile!$E$2:$E$54</c:f>
              <c:numCache>
                <c:formatCode>General</c:formatCode>
                <c:ptCount val="53"/>
                <c:pt idx="1">
                  <c:v>487.82</c:v>
                </c:pt>
                <c:pt idx="2">
                  <c:v>492.99</c:v>
                </c:pt>
                <c:pt idx="3">
                  <c:v>492.04</c:v>
                </c:pt>
                <c:pt idx="4">
                  <c:v>488.78</c:v>
                </c:pt>
                <c:pt idx="5">
                  <c:v>480.99</c:v>
                </c:pt>
                <c:pt idx="6">
                  <c:v>476.85</c:v>
                </c:pt>
                <c:pt idx="7">
                  <c:v>471.28</c:v>
                </c:pt>
                <c:pt idx="8">
                  <c:v>473.62</c:v>
                </c:pt>
                <c:pt idx="9">
                  <c:v>474.76</c:v>
                </c:pt>
                <c:pt idx="10">
                  <c:v>478.04</c:v>
                </c:pt>
                <c:pt idx="11">
                  <c:v>482.3</c:v>
                </c:pt>
                <c:pt idx="12">
                  <c:v>481.1</c:v>
                </c:pt>
                <c:pt idx="13">
                  <c:v>480.59</c:v>
                </c:pt>
                <c:pt idx="14">
                  <c:v>472.84</c:v>
                </c:pt>
                <c:pt idx="15">
                  <c:v>471.83300000000003</c:v>
                </c:pt>
                <c:pt idx="16">
                  <c:v>470.7</c:v>
                </c:pt>
                <c:pt idx="17">
                  <c:v>462.52</c:v>
                </c:pt>
                <c:pt idx="18">
                  <c:v>463.86</c:v>
                </c:pt>
                <c:pt idx="19">
                  <c:v>466.24</c:v>
                </c:pt>
                <c:pt idx="20">
                  <c:v>470.66</c:v>
                </c:pt>
                <c:pt idx="21">
                  <c:v>470.28</c:v>
                </c:pt>
                <c:pt idx="22">
                  <c:v>466.45</c:v>
                </c:pt>
                <c:pt idx="23">
                  <c:v>467.44</c:v>
                </c:pt>
                <c:pt idx="24">
                  <c:v>468.22</c:v>
                </c:pt>
                <c:pt idx="25">
                  <c:v>472.62</c:v>
                </c:pt>
                <c:pt idx="26">
                  <c:v>470.81</c:v>
                </c:pt>
                <c:pt idx="27">
                  <c:v>464.125</c:v>
                </c:pt>
                <c:pt idx="28">
                  <c:v>463.14</c:v>
                </c:pt>
                <c:pt idx="29">
                  <c:v>461.72</c:v>
                </c:pt>
                <c:pt idx="30">
                  <c:v>458.08</c:v>
                </c:pt>
                <c:pt idx="31">
                  <c:v>460.06</c:v>
                </c:pt>
                <c:pt idx="32">
                  <c:v>472.5</c:v>
                </c:pt>
                <c:pt idx="33">
                  <c:v>469.57</c:v>
                </c:pt>
                <c:pt idx="34">
                  <c:v>466.76</c:v>
                </c:pt>
                <c:pt idx="35">
                  <c:v>462.92</c:v>
                </c:pt>
                <c:pt idx="36">
                  <c:v>463.7</c:v>
                </c:pt>
                <c:pt idx="37">
                  <c:v>476.62</c:v>
                </c:pt>
                <c:pt idx="38">
                  <c:v>501.11</c:v>
                </c:pt>
                <c:pt idx="39">
                  <c:v>511.64</c:v>
                </c:pt>
                <c:pt idx="40">
                  <c:v>525.22</c:v>
                </c:pt>
                <c:pt idx="41">
                  <c:v>507.48</c:v>
                </c:pt>
                <c:pt idx="42">
                  <c:v>509.76</c:v>
                </c:pt>
                <c:pt idx="43">
                  <c:v>499.1</c:v>
                </c:pt>
                <c:pt idx="44">
                  <c:v>494.44</c:v>
                </c:pt>
                <c:pt idx="45">
                  <c:v>499.38</c:v>
                </c:pt>
                <c:pt idx="46">
                  <c:v>507.62</c:v>
                </c:pt>
                <c:pt idx="47">
                  <c:v>514.97500000000002</c:v>
                </c:pt>
                <c:pt idx="48">
                  <c:v>517.38</c:v>
                </c:pt>
                <c:pt idx="49">
                  <c:v>510.44</c:v>
                </c:pt>
                <c:pt idx="50">
                  <c:v>516.4</c:v>
                </c:pt>
                <c:pt idx="51">
                  <c:v>519.70000000000005</c:v>
                </c:pt>
                <c:pt idx="52">
                  <c:v>520.97500000000002</c:v>
                </c:pt>
              </c:numCache>
            </c:numRef>
          </c:val>
          <c:smooth val="0"/>
        </c:ser>
        <c:ser>
          <c:idx val="1"/>
          <c:order val="2"/>
          <c:tx>
            <c:strRef>
              <c:f>Chile!$F$1</c:f>
              <c:strCache>
                <c:ptCount val="1"/>
                <c:pt idx="0">
                  <c:v>2010</c:v>
                </c:pt>
              </c:strCache>
            </c:strRef>
          </c:tx>
          <c:marker>
            <c:symbol val="none"/>
          </c:marker>
          <c:cat>
            <c:strRef>
              <c:f>Chile!$B$2:$B$54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Chile!$F$2:$F$54</c:f>
              <c:numCache>
                <c:formatCode>General</c:formatCode>
                <c:ptCount val="53"/>
                <c:pt idx="1">
                  <c:v>498.64</c:v>
                </c:pt>
                <c:pt idx="2">
                  <c:v>490.86</c:v>
                </c:pt>
                <c:pt idx="3">
                  <c:v>496.35599999999999</c:v>
                </c:pt>
                <c:pt idx="4">
                  <c:v>519.82000000000005</c:v>
                </c:pt>
                <c:pt idx="5">
                  <c:v>534.58000000000004</c:v>
                </c:pt>
                <c:pt idx="6">
                  <c:v>535.14</c:v>
                </c:pt>
                <c:pt idx="7">
                  <c:v>529.12</c:v>
                </c:pt>
                <c:pt idx="8">
                  <c:v>528.51</c:v>
                </c:pt>
                <c:pt idx="9">
                  <c:v>517.6</c:v>
                </c:pt>
                <c:pt idx="10">
                  <c:v>515.08000000000004</c:v>
                </c:pt>
                <c:pt idx="11">
                  <c:v>522.85</c:v>
                </c:pt>
                <c:pt idx="12">
                  <c:v>532.55600000000004</c:v>
                </c:pt>
                <c:pt idx="13">
                  <c:v>525.32000000000005</c:v>
                </c:pt>
                <c:pt idx="14">
                  <c:v>517.80999999999995</c:v>
                </c:pt>
                <c:pt idx="15">
                  <c:v>518.04</c:v>
                </c:pt>
                <c:pt idx="16">
                  <c:v>523.26</c:v>
                </c:pt>
                <c:pt idx="17">
                  <c:v>521.61</c:v>
                </c:pt>
                <c:pt idx="18">
                  <c:v>523.72</c:v>
                </c:pt>
                <c:pt idx="19">
                  <c:v>529.62</c:v>
                </c:pt>
                <c:pt idx="20">
                  <c:v>543.20000000000005</c:v>
                </c:pt>
                <c:pt idx="21">
                  <c:v>536.54</c:v>
                </c:pt>
                <c:pt idx="22">
                  <c:v>534.07500000000005</c:v>
                </c:pt>
                <c:pt idx="23">
                  <c:v>542.72</c:v>
                </c:pt>
                <c:pt idx="24">
                  <c:v>532.86</c:v>
                </c:pt>
                <c:pt idx="25">
                  <c:v>535</c:v>
                </c:pt>
                <c:pt idx="26">
                  <c:v>540.92499999999995</c:v>
                </c:pt>
                <c:pt idx="27">
                  <c:v>536.72500000000002</c:v>
                </c:pt>
                <c:pt idx="28">
                  <c:v>534.52</c:v>
                </c:pt>
                <c:pt idx="29">
                  <c:v>527.17999999999995</c:v>
                </c:pt>
                <c:pt idx="30">
                  <c:v>521.20000000000005</c:v>
                </c:pt>
                <c:pt idx="31">
                  <c:v>516.27</c:v>
                </c:pt>
                <c:pt idx="32">
                  <c:v>512.16</c:v>
                </c:pt>
                <c:pt idx="33">
                  <c:v>504.52</c:v>
                </c:pt>
                <c:pt idx="34">
                  <c:v>504.46</c:v>
                </c:pt>
                <c:pt idx="35">
                  <c:v>499.5</c:v>
                </c:pt>
                <c:pt idx="36">
                  <c:v>496.75</c:v>
                </c:pt>
                <c:pt idx="37">
                  <c:v>495.1</c:v>
                </c:pt>
                <c:pt idx="38">
                  <c:v>493.44</c:v>
                </c:pt>
                <c:pt idx="39">
                  <c:v>484.65</c:v>
                </c:pt>
                <c:pt idx="40">
                  <c:v>482.8</c:v>
                </c:pt>
                <c:pt idx="41">
                  <c:v>479.25</c:v>
                </c:pt>
                <c:pt idx="42">
                  <c:v>484.64</c:v>
                </c:pt>
                <c:pt idx="43">
                  <c:v>489.08</c:v>
                </c:pt>
                <c:pt idx="44">
                  <c:v>485.55</c:v>
                </c:pt>
                <c:pt idx="45">
                  <c:v>478.77</c:v>
                </c:pt>
                <c:pt idx="46">
                  <c:v>482.94</c:v>
                </c:pt>
                <c:pt idx="47">
                  <c:v>480.96699999999998</c:v>
                </c:pt>
                <c:pt idx="48">
                  <c:v>485.28</c:v>
                </c:pt>
                <c:pt idx="49">
                  <c:v>476.36</c:v>
                </c:pt>
                <c:pt idx="50">
                  <c:v>473.28</c:v>
                </c:pt>
                <c:pt idx="51">
                  <c:v>469.52499999999998</c:v>
                </c:pt>
                <c:pt idx="52">
                  <c:v>469.2</c:v>
                </c:pt>
              </c:numCache>
            </c:numRef>
          </c:val>
          <c:smooth val="0"/>
        </c:ser>
        <c:dLbls>
          <c:showLegendKey val="0"/>
          <c:showVal val="0"/>
          <c:showCatName val="0"/>
          <c:showSerName val="0"/>
          <c:showPercent val="0"/>
          <c:showBubbleSize val="0"/>
        </c:dLbls>
        <c:marker val="1"/>
        <c:smooth val="0"/>
        <c:axId val="193797504"/>
        <c:axId val="193803392"/>
      </c:lineChart>
      <c:catAx>
        <c:axId val="193797504"/>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3803392"/>
        <c:crosses val="autoZero"/>
        <c:auto val="1"/>
        <c:lblAlgn val="ctr"/>
        <c:lblOffset val="100"/>
        <c:tickLblSkip val="1"/>
        <c:tickMarkSkip val="1"/>
        <c:noMultiLvlLbl val="0"/>
      </c:catAx>
      <c:valAx>
        <c:axId val="193803392"/>
        <c:scaling>
          <c:orientation val="minMax"/>
          <c:max val="600"/>
          <c:min val="460"/>
        </c:scaling>
        <c:delete val="0"/>
        <c:axPos val="l"/>
        <c:majorGridlines/>
        <c:numFmt formatCode="General"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3797504"/>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95" r="0.70000000000000095" t="0.75000000000001465" header="0.30000000000000032" footer="0.30000000000000032"/>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Vietnam Dong</a:t>
            </a:r>
          </a:p>
          <a:p>
            <a:pPr>
              <a:defRPr sz="1000" b="0" i="0" u="none" strike="noStrike" baseline="0">
                <a:solidFill>
                  <a:srgbClr val="000000"/>
                </a:solidFill>
                <a:latin typeface="Calibri"/>
                <a:ea typeface="Calibri"/>
                <a:cs typeface="Calibri"/>
              </a:defRPr>
            </a:pPr>
            <a:r>
              <a:rPr lang="en-US" sz="1200" b="1" i="1" u="none" strike="noStrike" baseline="0">
                <a:solidFill>
                  <a:srgbClr val="000000"/>
                </a:solidFill>
                <a:latin typeface="Calibri"/>
              </a:rPr>
              <a:t>Federal Reserve Bank of New York</a:t>
            </a:r>
            <a:r>
              <a:rPr lang="en-US" sz="1200" b="1" i="0" u="none" strike="noStrike" baseline="0">
                <a:solidFill>
                  <a:srgbClr val="000000"/>
                </a:solidFill>
                <a:latin typeface="Calibri"/>
              </a:rPr>
              <a:t> </a:t>
            </a:r>
          </a:p>
        </c:rich>
      </c:tx>
      <c:layout/>
      <c:overlay val="0"/>
    </c:title>
    <c:autoTitleDeleted val="0"/>
    <c:plotArea>
      <c:layout/>
      <c:lineChart>
        <c:grouping val="standard"/>
        <c:varyColors val="0"/>
        <c:ser>
          <c:idx val="0"/>
          <c:order val="0"/>
          <c:tx>
            <c:strRef>
              <c:f>Vietnam!$D$1</c:f>
              <c:strCache>
                <c:ptCount val="1"/>
                <c:pt idx="0">
                  <c:v>2012</c:v>
                </c:pt>
              </c:strCache>
            </c:strRef>
          </c:tx>
          <c:spPr>
            <a:ln>
              <a:solidFill>
                <a:schemeClr val="tx1"/>
              </a:solidFill>
            </a:ln>
          </c:spPr>
          <c:marker>
            <c:symbol val="none"/>
          </c:marker>
          <c:cat>
            <c:strRef>
              <c:f>Vietnam!$B$2:$B$54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Vietnam!$D$2:$D$54</c:f>
              <c:numCache>
                <c:formatCode>#,##0.00</c:formatCode>
                <c:ptCount val="53"/>
                <c:pt idx="1">
                  <c:v>21026.25</c:v>
                </c:pt>
                <c:pt idx="2">
                  <c:v>21023.599999999999</c:v>
                </c:pt>
                <c:pt idx="3">
                  <c:v>20912</c:v>
                </c:pt>
                <c:pt idx="4">
                  <c:v>20834</c:v>
                </c:pt>
                <c:pt idx="5">
                  <c:v>20956</c:v>
                </c:pt>
                <c:pt idx="6">
                  <c:v>20892</c:v>
                </c:pt>
                <c:pt idx="7">
                  <c:v>20818</c:v>
                </c:pt>
                <c:pt idx="8">
                  <c:v>20780</c:v>
                </c:pt>
                <c:pt idx="9">
                  <c:v>20780</c:v>
                </c:pt>
                <c:pt idx="10">
                  <c:v>20815</c:v>
                </c:pt>
                <c:pt idx="11">
                  <c:v>20762</c:v>
                </c:pt>
                <c:pt idx="12">
                  <c:v>20880</c:v>
                </c:pt>
                <c:pt idx="13">
                  <c:v>20835</c:v>
                </c:pt>
                <c:pt idx="14">
                  <c:v>20808</c:v>
                </c:pt>
                <c:pt idx="15">
                  <c:v>20808</c:v>
                </c:pt>
                <c:pt idx="16">
                  <c:v>20787</c:v>
                </c:pt>
                <c:pt idx="17">
                  <c:v>20820</c:v>
                </c:pt>
                <c:pt idx="18">
                  <c:v>20830</c:v>
                </c:pt>
                <c:pt idx="19">
                  <c:v>20834</c:v>
                </c:pt>
                <c:pt idx="20">
                  <c:v>20821</c:v>
                </c:pt>
                <c:pt idx="21">
                  <c:v>20827</c:v>
                </c:pt>
                <c:pt idx="22">
                  <c:v>20837.5</c:v>
                </c:pt>
                <c:pt idx="23">
                  <c:v>20940</c:v>
                </c:pt>
                <c:pt idx="24">
                  <c:v>20914</c:v>
                </c:pt>
                <c:pt idx="25">
                  <c:v>20910</c:v>
                </c:pt>
                <c:pt idx="26">
                  <c:v>20850</c:v>
                </c:pt>
                <c:pt idx="27">
                  <c:v>20847.5</c:v>
                </c:pt>
                <c:pt idx="28">
                  <c:v>20850</c:v>
                </c:pt>
                <c:pt idx="29">
                  <c:v>20831</c:v>
                </c:pt>
                <c:pt idx="30">
                  <c:v>20846</c:v>
                </c:pt>
                <c:pt idx="31">
                  <c:v>20848</c:v>
                </c:pt>
                <c:pt idx="32">
                  <c:v>20836</c:v>
                </c:pt>
                <c:pt idx="33">
                  <c:v>20818</c:v>
                </c:pt>
                <c:pt idx="34">
                  <c:v>20832</c:v>
                </c:pt>
                <c:pt idx="35">
                  <c:v>20832</c:v>
                </c:pt>
                <c:pt idx="36">
                  <c:v>20382.5</c:v>
                </c:pt>
                <c:pt idx="37">
                  <c:v>20826</c:v>
                </c:pt>
                <c:pt idx="38">
                  <c:v>20835</c:v>
                </c:pt>
                <c:pt idx="39">
                  <c:v>20850</c:v>
                </c:pt>
                <c:pt idx="40">
                  <c:v>20865</c:v>
                </c:pt>
                <c:pt idx="41">
                  <c:v>20842</c:v>
                </c:pt>
              </c:numCache>
            </c:numRef>
          </c:val>
          <c:smooth val="0"/>
        </c:ser>
        <c:ser>
          <c:idx val="3"/>
          <c:order val="1"/>
          <c:tx>
            <c:strRef>
              <c:f>Vietnam!$E$1</c:f>
              <c:strCache>
                <c:ptCount val="1"/>
                <c:pt idx="0">
                  <c:v>2011</c:v>
                </c:pt>
              </c:strCache>
            </c:strRef>
          </c:tx>
          <c:marker>
            <c:symbol val="none"/>
          </c:marker>
          <c:cat>
            <c:strRef>
              <c:f>Vietnam!$B$2:$B$54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Vietnam!$E$2:$E$54</c:f>
              <c:numCache>
                <c:formatCode>#,##0.00</c:formatCode>
                <c:ptCount val="53"/>
                <c:pt idx="1">
                  <c:v>19488</c:v>
                </c:pt>
                <c:pt idx="2">
                  <c:v>19483</c:v>
                </c:pt>
                <c:pt idx="3">
                  <c:v>19492</c:v>
                </c:pt>
                <c:pt idx="4">
                  <c:v>19495</c:v>
                </c:pt>
                <c:pt idx="5">
                  <c:v>19491</c:v>
                </c:pt>
                <c:pt idx="6">
                  <c:v>19732</c:v>
                </c:pt>
                <c:pt idx="7">
                  <c:v>20888</c:v>
                </c:pt>
                <c:pt idx="8">
                  <c:v>20880</c:v>
                </c:pt>
                <c:pt idx="9">
                  <c:v>20834</c:v>
                </c:pt>
                <c:pt idx="10">
                  <c:v>20856</c:v>
                </c:pt>
                <c:pt idx="11">
                  <c:v>20847</c:v>
                </c:pt>
                <c:pt idx="12">
                  <c:v>20867</c:v>
                </c:pt>
                <c:pt idx="13">
                  <c:v>20888</c:v>
                </c:pt>
                <c:pt idx="14">
                  <c:v>20847</c:v>
                </c:pt>
                <c:pt idx="15">
                  <c:v>20800.832999999999</c:v>
                </c:pt>
                <c:pt idx="16">
                  <c:v>20888</c:v>
                </c:pt>
                <c:pt idx="17">
                  <c:v>20670</c:v>
                </c:pt>
                <c:pt idx="18">
                  <c:v>20597</c:v>
                </c:pt>
                <c:pt idx="19">
                  <c:v>20590</c:v>
                </c:pt>
                <c:pt idx="20">
                  <c:v>20675</c:v>
                </c:pt>
                <c:pt idx="21">
                  <c:v>20598</c:v>
                </c:pt>
                <c:pt idx="22">
                  <c:v>20522.5</c:v>
                </c:pt>
                <c:pt idx="23">
                  <c:v>20548</c:v>
                </c:pt>
                <c:pt idx="24">
                  <c:v>20595</c:v>
                </c:pt>
                <c:pt idx="25">
                  <c:v>20586</c:v>
                </c:pt>
                <c:pt idx="26">
                  <c:v>20546</c:v>
                </c:pt>
                <c:pt idx="27">
                  <c:v>20575</c:v>
                </c:pt>
                <c:pt idx="28">
                  <c:v>20562</c:v>
                </c:pt>
                <c:pt idx="29">
                  <c:v>20562</c:v>
                </c:pt>
                <c:pt idx="30">
                  <c:v>20562</c:v>
                </c:pt>
                <c:pt idx="31">
                  <c:v>20554</c:v>
                </c:pt>
                <c:pt idx="32">
                  <c:v>20751.599999999999</c:v>
                </c:pt>
                <c:pt idx="33">
                  <c:v>20774</c:v>
                </c:pt>
                <c:pt idx="34">
                  <c:v>20820</c:v>
                </c:pt>
                <c:pt idx="35">
                  <c:v>20817</c:v>
                </c:pt>
                <c:pt idx="36">
                  <c:v>20807.5</c:v>
                </c:pt>
                <c:pt idx="37">
                  <c:v>20836</c:v>
                </c:pt>
                <c:pt idx="38">
                  <c:v>20828</c:v>
                </c:pt>
                <c:pt idx="39">
                  <c:v>20822</c:v>
                </c:pt>
                <c:pt idx="40">
                  <c:v>20826</c:v>
                </c:pt>
                <c:pt idx="41">
                  <c:v>20871</c:v>
                </c:pt>
                <c:pt idx="42">
                  <c:v>20925.400000000001</c:v>
                </c:pt>
                <c:pt idx="43">
                  <c:v>20938.400000000001</c:v>
                </c:pt>
                <c:pt idx="44">
                  <c:v>21002</c:v>
                </c:pt>
                <c:pt idx="45">
                  <c:v>21005</c:v>
                </c:pt>
                <c:pt idx="46">
                  <c:v>21003</c:v>
                </c:pt>
                <c:pt idx="47">
                  <c:v>21003.75</c:v>
                </c:pt>
                <c:pt idx="48">
                  <c:v>21004</c:v>
                </c:pt>
                <c:pt idx="49">
                  <c:v>21007</c:v>
                </c:pt>
                <c:pt idx="50">
                  <c:v>21010</c:v>
                </c:pt>
                <c:pt idx="51">
                  <c:v>21008</c:v>
                </c:pt>
                <c:pt idx="52">
                  <c:v>21013.5</c:v>
                </c:pt>
              </c:numCache>
            </c:numRef>
          </c:val>
          <c:smooth val="0"/>
        </c:ser>
        <c:ser>
          <c:idx val="1"/>
          <c:order val="2"/>
          <c:tx>
            <c:strRef>
              <c:f>Vietnam!$F$1</c:f>
              <c:strCache>
                <c:ptCount val="1"/>
                <c:pt idx="0">
                  <c:v>2010</c:v>
                </c:pt>
              </c:strCache>
            </c:strRef>
          </c:tx>
          <c:marker>
            <c:symbol val="none"/>
          </c:marker>
          <c:cat>
            <c:strRef>
              <c:f>Vietnam!$B$2:$B$54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Vietnam!$F$2:$F$54</c:f>
              <c:numCache>
                <c:formatCode>#,##0.00</c:formatCode>
                <c:ptCount val="53"/>
                <c:pt idx="1">
                  <c:v>18453</c:v>
                </c:pt>
                <c:pt idx="2">
                  <c:v>18464</c:v>
                </c:pt>
                <c:pt idx="3">
                  <c:v>18436</c:v>
                </c:pt>
                <c:pt idx="4">
                  <c:v>18440</c:v>
                </c:pt>
                <c:pt idx="5">
                  <c:v>18466</c:v>
                </c:pt>
                <c:pt idx="6">
                  <c:v>18530</c:v>
                </c:pt>
                <c:pt idx="7">
                  <c:v>18791</c:v>
                </c:pt>
                <c:pt idx="8">
                  <c:v>18725</c:v>
                </c:pt>
                <c:pt idx="9">
                  <c:v>18796</c:v>
                </c:pt>
                <c:pt idx="10">
                  <c:v>18893</c:v>
                </c:pt>
                <c:pt idx="11">
                  <c:v>18755</c:v>
                </c:pt>
                <c:pt idx="12">
                  <c:v>18821</c:v>
                </c:pt>
                <c:pt idx="13">
                  <c:v>19045</c:v>
                </c:pt>
                <c:pt idx="14">
                  <c:v>19010</c:v>
                </c:pt>
                <c:pt idx="15">
                  <c:v>18973</c:v>
                </c:pt>
                <c:pt idx="16">
                  <c:v>18942</c:v>
                </c:pt>
                <c:pt idx="17">
                  <c:v>18917</c:v>
                </c:pt>
                <c:pt idx="18">
                  <c:v>18934</c:v>
                </c:pt>
                <c:pt idx="19">
                  <c:v>18959</c:v>
                </c:pt>
                <c:pt idx="20">
                  <c:v>18960</c:v>
                </c:pt>
                <c:pt idx="21">
                  <c:v>18970</c:v>
                </c:pt>
                <c:pt idx="22">
                  <c:v>18943.75</c:v>
                </c:pt>
                <c:pt idx="23">
                  <c:v>18954</c:v>
                </c:pt>
                <c:pt idx="24">
                  <c:v>18937</c:v>
                </c:pt>
                <c:pt idx="25">
                  <c:v>18942</c:v>
                </c:pt>
                <c:pt idx="26">
                  <c:v>19000</c:v>
                </c:pt>
                <c:pt idx="27">
                  <c:v>19085</c:v>
                </c:pt>
                <c:pt idx="28">
                  <c:v>19074</c:v>
                </c:pt>
                <c:pt idx="29">
                  <c:v>19090</c:v>
                </c:pt>
                <c:pt idx="30">
                  <c:v>19066</c:v>
                </c:pt>
                <c:pt idx="31">
                  <c:v>19083</c:v>
                </c:pt>
                <c:pt idx="32">
                  <c:v>19073</c:v>
                </c:pt>
                <c:pt idx="33">
                  <c:v>19329</c:v>
                </c:pt>
                <c:pt idx="34">
                  <c:v>19440</c:v>
                </c:pt>
                <c:pt idx="35">
                  <c:v>19393</c:v>
                </c:pt>
                <c:pt idx="36">
                  <c:v>19465</c:v>
                </c:pt>
                <c:pt idx="37">
                  <c:v>19482</c:v>
                </c:pt>
                <c:pt idx="38">
                  <c:v>19471</c:v>
                </c:pt>
                <c:pt idx="39">
                  <c:v>19465</c:v>
                </c:pt>
                <c:pt idx="40">
                  <c:v>19491</c:v>
                </c:pt>
                <c:pt idx="41">
                  <c:v>19481</c:v>
                </c:pt>
                <c:pt idx="42">
                  <c:v>19479</c:v>
                </c:pt>
                <c:pt idx="43">
                  <c:v>19480</c:v>
                </c:pt>
                <c:pt idx="44">
                  <c:v>19472</c:v>
                </c:pt>
                <c:pt idx="45">
                  <c:v>19484</c:v>
                </c:pt>
                <c:pt idx="46">
                  <c:v>19487</c:v>
                </c:pt>
                <c:pt idx="47">
                  <c:v>19491.667000000001</c:v>
                </c:pt>
                <c:pt idx="48">
                  <c:v>19495</c:v>
                </c:pt>
                <c:pt idx="49">
                  <c:v>19494</c:v>
                </c:pt>
                <c:pt idx="50">
                  <c:v>19494</c:v>
                </c:pt>
                <c:pt idx="51">
                  <c:v>19493.75</c:v>
                </c:pt>
                <c:pt idx="52">
                  <c:v>19472.5</c:v>
                </c:pt>
              </c:numCache>
            </c:numRef>
          </c:val>
          <c:smooth val="0"/>
        </c:ser>
        <c:dLbls>
          <c:showLegendKey val="0"/>
          <c:showVal val="0"/>
          <c:showCatName val="0"/>
          <c:showSerName val="0"/>
          <c:showPercent val="0"/>
          <c:showBubbleSize val="0"/>
        </c:dLbls>
        <c:marker val="1"/>
        <c:smooth val="0"/>
        <c:axId val="193662336"/>
        <c:axId val="193676416"/>
      </c:lineChart>
      <c:catAx>
        <c:axId val="193662336"/>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3676416"/>
        <c:crosses val="autoZero"/>
        <c:auto val="1"/>
        <c:lblAlgn val="ctr"/>
        <c:lblOffset val="100"/>
        <c:tickLblSkip val="1"/>
        <c:tickMarkSkip val="1"/>
        <c:noMultiLvlLbl val="0"/>
      </c:catAx>
      <c:valAx>
        <c:axId val="193676416"/>
        <c:scaling>
          <c:orientation val="minMax"/>
          <c:max val="21000"/>
          <c:min val="17000"/>
        </c:scaling>
        <c:delete val="0"/>
        <c:axPos val="l"/>
        <c:majorGridlines/>
        <c:numFmt formatCode="General"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3662336"/>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95" r="0.70000000000000095" t="0.75000000000001465" header="0.30000000000000032" footer="0.30000000000000032"/>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India Rupee</a:t>
            </a:r>
          </a:p>
          <a:p>
            <a:pPr>
              <a:defRPr sz="1000" b="0" i="0" u="none" strike="noStrike" baseline="0">
                <a:solidFill>
                  <a:srgbClr val="000000"/>
                </a:solidFill>
                <a:latin typeface="Calibri"/>
                <a:ea typeface="Calibri"/>
                <a:cs typeface="Calibri"/>
              </a:defRPr>
            </a:pPr>
            <a:r>
              <a:rPr lang="en-US" sz="1200" b="1" i="1" u="none" strike="noStrike" baseline="0">
                <a:solidFill>
                  <a:srgbClr val="000000"/>
                </a:solidFill>
                <a:latin typeface="Calibri"/>
              </a:rPr>
              <a:t>Federal Reserve Bank of New York</a:t>
            </a:r>
            <a:r>
              <a:rPr lang="en-US" sz="1200" b="1" i="0" u="none" strike="noStrike" baseline="0">
                <a:solidFill>
                  <a:srgbClr val="000000"/>
                </a:solidFill>
                <a:latin typeface="Calibri"/>
              </a:rPr>
              <a:t> </a:t>
            </a:r>
          </a:p>
        </c:rich>
      </c:tx>
      <c:layout/>
      <c:overlay val="0"/>
    </c:title>
    <c:autoTitleDeleted val="0"/>
    <c:plotArea>
      <c:layout/>
      <c:lineChart>
        <c:grouping val="standard"/>
        <c:varyColors val="0"/>
        <c:ser>
          <c:idx val="0"/>
          <c:order val="0"/>
          <c:tx>
            <c:strRef>
              <c:f>India!$D$1</c:f>
              <c:strCache>
                <c:ptCount val="1"/>
                <c:pt idx="0">
                  <c:v>2012</c:v>
                </c:pt>
              </c:strCache>
            </c:strRef>
          </c:tx>
          <c:spPr>
            <a:ln>
              <a:solidFill>
                <a:schemeClr val="tx1"/>
              </a:solidFill>
            </a:ln>
          </c:spPr>
          <c:marker>
            <c:symbol val="none"/>
          </c:marker>
          <c:cat>
            <c:strRef>
              <c:f>India!$B$2:$B$54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India!$D$2:$D$54</c:f>
              <c:numCache>
                <c:formatCode>General</c:formatCode>
                <c:ptCount val="53"/>
                <c:pt idx="1">
                  <c:v>52.972999999999999</c:v>
                </c:pt>
                <c:pt idx="2">
                  <c:v>51.841000000000001</c:v>
                </c:pt>
                <c:pt idx="3">
                  <c:v>51.39</c:v>
                </c:pt>
                <c:pt idx="4">
                  <c:v>49.942</c:v>
                </c:pt>
                <c:pt idx="5">
                  <c:v>49.253</c:v>
                </c:pt>
                <c:pt idx="6">
                  <c:v>49.274000000000001</c:v>
                </c:pt>
                <c:pt idx="7">
                  <c:v>49.28</c:v>
                </c:pt>
                <c:pt idx="8">
                  <c:v>49.183</c:v>
                </c:pt>
                <c:pt idx="9">
                  <c:v>49.256</c:v>
                </c:pt>
                <c:pt idx="10">
                  <c:v>50.107999999999997</c:v>
                </c:pt>
                <c:pt idx="11">
                  <c:v>50.06</c:v>
                </c:pt>
                <c:pt idx="12">
                  <c:v>50.762999999999998</c:v>
                </c:pt>
                <c:pt idx="13">
                  <c:v>50.984999999999999</c:v>
                </c:pt>
                <c:pt idx="14">
                  <c:v>50.953000000000003</c:v>
                </c:pt>
                <c:pt idx="15">
                  <c:v>51.38</c:v>
                </c:pt>
                <c:pt idx="16">
                  <c:v>51.811999999999998</c:v>
                </c:pt>
                <c:pt idx="17">
                  <c:v>52.533999999999999</c:v>
                </c:pt>
                <c:pt idx="18">
                  <c:v>53.052</c:v>
                </c:pt>
                <c:pt idx="19">
                  <c:v>53.335999999999999</c:v>
                </c:pt>
                <c:pt idx="20">
                  <c:v>54.186</c:v>
                </c:pt>
                <c:pt idx="21">
                  <c:v>55.454999999999998</c:v>
                </c:pt>
                <c:pt idx="22">
                  <c:v>55.89</c:v>
                </c:pt>
                <c:pt idx="23">
                  <c:v>55.411999999999999</c:v>
                </c:pt>
                <c:pt idx="24">
                  <c:v>55.640999999999998</c:v>
                </c:pt>
                <c:pt idx="25">
                  <c:v>56.273000000000003</c:v>
                </c:pt>
                <c:pt idx="26">
                  <c:v>56.704999999999998</c:v>
                </c:pt>
                <c:pt idx="27">
                  <c:v>55.027999999999999</c:v>
                </c:pt>
                <c:pt idx="28">
                  <c:v>55.581000000000003</c:v>
                </c:pt>
                <c:pt idx="29">
                  <c:v>55.265000000000001</c:v>
                </c:pt>
                <c:pt idx="30">
                  <c:v>55.808</c:v>
                </c:pt>
                <c:pt idx="31">
                  <c:v>55.609000000000002</c:v>
                </c:pt>
                <c:pt idx="32">
                  <c:v>55.286000000000001</c:v>
                </c:pt>
                <c:pt idx="33">
                  <c:v>55.603000000000002</c:v>
                </c:pt>
                <c:pt idx="34">
                  <c:v>55.488999999999997</c:v>
                </c:pt>
                <c:pt idx="35">
                  <c:v>55.625999999999998</c:v>
                </c:pt>
                <c:pt idx="36">
                  <c:v>55.654000000000003</c:v>
                </c:pt>
                <c:pt idx="37">
                  <c:v>55.14</c:v>
                </c:pt>
                <c:pt idx="38">
                  <c:v>53.942</c:v>
                </c:pt>
                <c:pt idx="39">
                  <c:v>53.243000000000002</c:v>
                </c:pt>
                <c:pt idx="40">
                  <c:v>52.104999999999997</c:v>
                </c:pt>
                <c:pt idx="41">
                  <c:v>52.780999999999999</c:v>
                </c:pt>
              </c:numCache>
            </c:numRef>
          </c:val>
          <c:smooth val="0"/>
        </c:ser>
        <c:ser>
          <c:idx val="3"/>
          <c:order val="1"/>
          <c:tx>
            <c:strRef>
              <c:f>Vietnam!$E$1</c:f>
              <c:strCache>
                <c:ptCount val="1"/>
                <c:pt idx="0">
                  <c:v>2011</c:v>
                </c:pt>
              </c:strCache>
            </c:strRef>
          </c:tx>
          <c:marker>
            <c:symbol val="none"/>
          </c:marker>
          <c:cat>
            <c:strRef>
              <c:f>India!$B$2:$B$54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India!$E$2:$E$54</c:f>
              <c:numCache>
                <c:formatCode>General</c:formatCode>
                <c:ptCount val="53"/>
                <c:pt idx="1">
                  <c:v>45.173000000000002</c:v>
                </c:pt>
                <c:pt idx="2">
                  <c:v>45.25</c:v>
                </c:pt>
                <c:pt idx="3">
                  <c:v>45.506</c:v>
                </c:pt>
                <c:pt idx="4">
                  <c:v>45.64</c:v>
                </c:pt>
                <c:pt idx="5">
                  <c:v>45.686999999999998</c:v>
                </c:pt>
                <c:pt idx="6">
                  <c:v>45.505000000000003</c:v>
                </c:pt>
                <c:pt idx="7">
                  <c:v>45.357999999999997</c:v>
                </c:pt>
                <c:pt idx="8">
                  <c:v>45.206000000000003</c:v>
                </c:pt>
                <c:pt idx="9">
                  <c:v>44.985999999999997</c:v>
                </c:pt>
                <c:pt idx="10">
                  <c:v>45.094000000000001</c:v>
                </c:pt>
                <c:pt idx="11">
                  <c:v>45.085000000000001</c:v>
                </c:pt>
                <c:pt idx="12">
                  <c:v>44.829000000000001</c:v>
                </c:pt>
                <c:pt idx="13">
                  <c:v>44.665999999999997</c:v>
                </c:pt>
                <c:pt idx="14">
                  <c:v>44.213000000000001</c:v>
                </c:pt>
                <c:pt idx="15">
                  <c:v>44.47</c:v>
                </c:pt>
                <c:pt idx="16">
                  <c:v>44.384999999999998</c:v>
                </c:pt>
                <c:pt idx="17">
                  <c:v>44.386000000000003</c:v>
                </c:pt>
                <c:pt idx="18">
                  <c:v>44.523000000000003</c:v>
                </c:pt>
                <c:pt idx="19">
                  <c:v>44.777999999999999</c:v>
                </c:pt>
                <c:pt idx="20">
                  <c:v>45.033000000000001</c:v>
                </c:pt>
                <c:pt idx="21">
                  <c:v>45.204000000000001</c:v>
                </c:pt>
                <c:pt idx="22">
                  <c:v>44.835999999999999</c:v>
                </c:pt>
                <c:pt idx="23">
                  <c:v>44.698</c:v>
                </c:pt>
                <c:pt idx="24">
                  <c:v>44.825000000000003</c:v>
                </c:pt>
                <c:pt idx="25">
                  <c:v>44.853000000000002</c:v>
                </c:pt>
                <c:pt idx="26">
                  <c:v>44.835000000000001</c:v>
                </c:pt>
                <c:pt idx="27">
                  <c:v>44.371000000000002</c:v>
                </c:pt>
                <c:pt idx="28">
                  <c:v>44.537999999999997</c:v>
                </c:pt>
                <c:pt idx="29">
                  <c:v>44.462000000000003</c:v>
                </c:pt>
                <c:pt idx="30">
                  <c:v>44.177</c:v>
                </c:pt>
                <c:pt idx="31">
                  <c:v>44.369</c:v>
                </c:pt>
                <c:pt idx="32">
                  <c:v>45.218000000000004</c:v>
                </c:pt>
                <c:pt idx="33">
                  <c:v>45.454000000000001</c:v>
                </c:pt>
                <c:pt idx="34">
                  <c:v>45.874000000000002</c:v>
                </c:pt>
                <c:pt idx="35">
                  <c:v>45.85</c:v>
                </c:pt>
                <c:pt idx="36">
                  <c:v>46.207999999999998</c:v>
                </c:pt>
                <c:pt idx="37">
                  <c:v>47.427999999999997</c:v>
                </c:pt>
                <c:pt idx="38">
                  <c:v>48.616</c:v>
                </c:pt>
                <c:pt idx="39">
                  <c:v>49.033999999999999</c:v>
                </c:pt>
                <c:pt idx="40">
                  <c:v>49.218000000000004</c:v>
                </c:pt>
                <c:pt idx="41">
                  <c:v>49.036000000000001</c:v>
                </c:pt>
                <c:pt idx="42">
                  <c:v>49.475999999999999</c:v>
                </c:pt>
                <c:pt idx="43">
                  <c:v>49.28</c:v>
                </c:pt>
                <c:pt idx="44">
                  <c:v>49.05</c:v>
                </c:pt>
                <c:pt idx="45">
                  <c:v>49.704000000000001</c:v>
                </c:pt>
                <c:pt idx="46">
                  <c:v>50.771999999999998</c:v>
                </c:pt>
                <c:pt idx="47">
                  <c:v>52.220999999999997</c:v>
                </c:pt>
                <c:pt idx="48">
                  <c:v>51.72</c:v>
                </c:pt>
                <c:pt idx="49">
                  <c:v>51.581000000000003</c:v>
                </c:pt>
                <c:pt idx="50">
                  <c:v>53.186</c:v>
                </c:pt>
                <c:pt idx="51">
                  <c:v>52.781999999999996</c:v>
                </c:pt>
                <c:pt idx="52">
                  <c:v>53.045000000000002</c:v>
                </c:pt>
              </c:numCache>
            </c:numRef>
          </c:val>
          <c:smooth val="0"/>
        </c:ser>
        <c:ser>
          <c:idx val="1"/>
          <c:order val="2"/>
          <c:tx>
            <c:strRef>
              <c:f>India!$F$1</c:f>
              <c:strCache>
                <c:ptCount val="1"/>
                <c:pt idx="0">
                  <c:v>2010</c:v>
                </c:pt>
              </c:strCache>
            </c:strRef>
          </c:tx>
          <c:marker>
            <c:symbol val="none"/>
          </c:marker>
          <c:cat>
            <c:strRef>
              <c:f>India!$B$2:$B$54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India!$F$2:$F$54</c:f>
              <c:numCache>
                <c:formatCode>General</c:formatCode>
                <c:ptCount val="53"/>
                <c:pt idx="1">
                  <c:v>45.898000000000003</c:v>
                </c:pt>
                <c:pt idx="2">
                  <c:v>45.56</c:v>
                </c:pt>
                <c:pt idx="3">
                  <c:v>45.917999999999999</c:v>
                </c:pt>
                <c:pt idx="4">
                  <c:v>46.258000000000003</c:v>
                </c:pt>
                <c:pt idx="5">
                  <c:v>46.29</c:v>
                </c:pt>
                <c:pt idx="6">
                  <c:v>46.484999999999999</c:v>
                </c:pt>
                <c:pt idx="7">
                  <c:v>46.197000000000003</c:v>
                </c:pt>
                <c:pt idx="8">
                  <c:v>46.174999999999997</c:v>
                </c:pt>
                <c:pt idx="9">
                  <c:v>45.829000000000001</c:v>
                </c:pt>
                <c:pt idx="10">
                  <c:v>45.45</c:v>
                </c:pt>
                <c:pt idx="11">
                  <c:v>45.448999999999998</c:v>
                </c:pt>
                <c:pt idx="12">
                  <c:v>45.44</c:v>
                </c:pt>
                <c:pt idx="13">
                  <c:v>44.860999999999997</c:v>
                </c:pt>
                <c:pt idx="14">
                  <c:v>44.421999999999997</c:v>
                </c:pt>
                <c:pt idx="15">
                  <c:v>44.344999999999999</c:v>
                </c:pt>
                <c:pt idx="16">
                  <c:v>44.527999999999999</c:v>
                </c:pt>
                <c:pt idx="17">
                  <c:v>44.442999999999998</c:v>
                </c:pt>
                <c:pt idx="18">
                  <c:v>44.973999999999997</c:v>
                </c:pt>
                <c:pt idx="19">
                  <c:v>45.097999999999999</c:v>
                </c:pt>
                <c:pt idx="20">
                  <c:v>46.222000000000001</c:v>
                </c:pt>
                <c:pt idx="21">
                  <c:v>46.936</c:v>
                </c:pt>
                <c:pt idx="22">
                  <c:v>46.957999999999998</c:v>
                </c:pt>
                <c:pt idx="23">
                  <c:v>46.906999999999996</c:v>
                </c:pt>
                <c:pt idx="24">
                  <c:v>46.421999999999997</c:v>
                </c:pt>
                <c:pt idx="25">
                  <c:v>46.13</c:v>
                </c:pt>
                <c:pt idx="26">
                  <c:v>46.408999999999999</c:v>
                </c:pt>
                <c:pt idx="27">
                  <c:v>46.792999999999999</c:v>
                </c:pt>
                <c:pt idx="28">
                  <c:v>46.692999999999998</c:v>
                </c:pt>
                <c:pt idx="29">
                  <c:v>47.106000000000002</c:v>
                </c:pt>
                <c:pt idx="30">
                  <c:v>46.680999999999997</c:v>
                </c:pt>
                <c:pt idx="31">
                  <c:v>46.149000000000001</c:v>
                </c:pt>
                <c:pt idx="32">
                  <c:v>46.514000000000003</c:v>
                </c:pt>
                <c:pt idx="33">
                  <c:v>46.567</c:v>
                </c:pt>
                <c:pt idx="34">
                  <c:v>46.832999999999998</c:v>
                </c:pt>
                <c:pt idx="35">
                  <c:v>46.81</c:v>
                </c:pt>
                <c:pt idx="36">
                  <c:v>46.485999999999997</c:v>
                </c:pt>
                <c:pt idx="37">
                  <c:v>46.213999999999999</c:v>
                </c:pt>
                <c:pt idx="38">
                  <c:v>45.524000000000001</c:v>
                </c:pt>
                <c:pt idx="39">
                  <c:v>44.811999999999998</c:v>
                </c:pt>
                <c:pt idx="40">
                  <c:v>44.448999999999998</c:v>
                </c:pt>
                <c:pt idx="41">
                  <c:v>44.345999999999997</c:v>
                </c:pt>
                <c:pt idx="42">
                  <c:v>44.399000000000001</c:v>
                </c:pt>
                <c:pt idx="43">
                  <c:v>44.484000000000002</c:v>
                </c:pt>
                <c:pt idx="44">
                  <c:v>44.21</c:v>
                </c:pt>
                <c:pt idx="45">
                  <c:v>44.377000000000002</c:v>
                </c:pt>
                <c:pt idx="46">
                  <c:v>45.304000000000002</c:v>
                </c:pt>
                <c:pt idx="47">
                  <c:v>45.59</c:v>
                </c:pt>
                <c:pt idx="48">
                  <c:v>45.514000000000003</c:v>
                </c:pt>
                <c:pt idx="49">
                  <c:v>44.994999999999997</c:v>
                </c:pt>
                <c:pt idx="50">
                  <c:v>45.252000000000002</c:v>
                </c:pt>
                <c:pt idx="51">
                  <c:v>45.174999999999997</c:v>
                </c:pt>
                <c:pt idx="52">
                  <c:v>44.972999999999999</c:v>
                </c:pt>
              </c:numCache>
            </c:numRef>
          </c:val>
          <c:smooth val="0"/>
        </c:ser>
        <c:dLbls>
          <c:showLegendKey val="0"/>
          <c:showVal val="0"/>
          <c:showCatName val="0"/>
          <c:showSerName val="0"/>
          <c:showPercent val="0"/>
          <c:showBubbleSize val="0"/>
        </c:dLbls>
        <c:marker val="1"/>
        <c:smooth val="0"/>
        <c:axId val="193891712"/>
        <c:axId val="193901696"/>
      </c:lineChart>
      <c:catAx>
        <c:axId val="193891712"/>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3901696"/>
        <c:crosses val="autoZero"/>
        <c:auto val="1"/>
        <c:lblAlgn val="ctr"/>
        <c:lblOffset val="100"/>
        <c:tickLblSkip val="1"/>
        <c:tickMarkSkip val="1"/>
        <c:noMultiLvlLbl val="0"/>
      </c:catAx>
      <c:valAx>
        <c:axId val="193901696"/>
        <c:scaling>
          <c:orientation val="minMax"/>
          <c:max val="60"/>
          <c:min val="44"/>
        </c:scaling>
        <c:delete val="0"/>
        <c:axPos val="l"/>
        <c:majorGridlines/>
        <c:numFmt formatCode="General"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3891712"/>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95" r="0.70000000000000095"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800"/>
              <a:t>Corn</a:t>
            </a:r>
          </a:p>
        </c:rich>
      </c:tx>
      <c:layout/>
      <c:overlay val="0"/>
    </c:title>
    <c:autoTitleDeleted val="0"/>
    <c:plotArea>
      <c:layout/>
      <c:barChart>
        <c:barDir val="col"/>
        <c:grouping val="clustered"/>
        <c:varyColors val="0"/>
        <c:ser>
          <c:idx val="1"/>
          <c:order val="0"/>
          <c:tx>
            <c:strRef>
              <c:f>'Updated Newsletter'!$A$11:$B$11</c:f>
              <c:strCache>
                <c:ptCount val="1"/>
                <c:pt idx="0">
                  <c:v>Corn</c:v>
                </c:pt>
              </c:strCache>
            </c:strRef>
          </c:tx>
          <c:spPr>
            <a:solidFill>
              <a:srgbClr val="00B050"/>
            </a:solidFill>
          </c:spPr>
          <c:invertIfNegative val="0"/>
          <c:cat>
            <c:strRef>
              <c:f>'Updated Newsletter'!$D$8:$G$8</c:f>
              <c:strCache>
                <c:ptCount val="4"/>
                <c:pt idx="0">
                  <c:v>This Week</c:v>
                </c:pt>
                <c:pt idx="1">
                  <c:v>Last Week</c:v>
                </c:pt>
                <c:pt idx="2">
                  <c:v>YTD Avg</c:v>
                </c:pt>
                <c:pt idx="3">
                  <c:v>Last Year</c:v>
                </c:pt>
              </c:strCache>
            </c:strRef>
          </c:cat>
          <c:val>
            <c:numRef>
              <c:f>'Updated Newsletter'!$D$11:$G$11</c:f>
              <c:numCache>
                <c:formatCode>0.00</c:formatCode>
                <c:ptCount val="4"/>
                <c:pt idx="0">
                  <c:v>748.95</c:v>
                </c:pt>
                <c:pt idx="1">
                  <c:v>755.35</c:v>
                </c:pt>
                <c:pt idx="2">
                  <c:v>683.3114634146342</c:v>
                </c:pt>
                <c:pt idx="3">
                  <c:v>633.79999999999995</c:v>
                </c:pt>
              </c:numCache>
            </c:numRef>
          </c:val>
        </c:ser>
        <c:dLbls>
          <c:showLegendKey val="0"/>
          <c:showVal val="0"/>
          <c:showCatName val="0"/>
          <c:showSerName val="0"/>
          <c:showPercent val="0"/>
          <c:showBubbleSize val="0"/>
        </c:dLbls>
        <c:gapWidth val="150"/>
        <c:axId val="187417728"/>
        <c:axId val="187419264"/>
      </c:barChart>
      <c:catAx>
        <c:axId val="187417728"/>
        <c:scaling>
          <c:orientation val="minMax"/>
        </c:scaling>
        <c:delete val="0"/>
        <c:axPos val="b"/>
        <c:majorTickMark val="out"/>
        <c:minorTickMark val="none"/>
        <c:tickLblPos val="nextTo"/>
        <c:crossAx val="187419264"/>
        <c:crosses val="autoZero"/>
        <c:auto val="1"/>
        <c:lblAlgn val="ctr"/>
        <c:lblOffset val="100"/>
        <c:noMultiLvlLbl val="0"/>
      </c:catAx>
      <c:valAx>
        <c:axId val="187419264"/>
        <c:scaling>
          <c:orientation val="minMax"/>
        </c:scaling>
        <c:delete val="0"/>
        <c:axPos val="l"/>
        <c:majorGridlines/>
        <c:numFmt formatCode="0" sourceLinked="0"/>
        <c:majorTickMark val="out"/>
        <c:minorTickMark val="none"/>
        <c:tickLblPos val="nextTo"/>
        <c:txPr>
          <a:bodyPr/>
          <a:lstStyle/>
          <a:p>
            <a:pPr>
              <a:defRPr sz="600"/>
            </a:pPr>
            <a:endParaRPr lang="en-US"/>
          </a:p>
        </c:txPr>
        <c:crossAx val="187417728"/>
        <c:crosses val="autoZero"/>
        <c:crossBetween val="between"/>
      </c:valAx>
    </c:plotArea>
    <c:plotVisOnly val="1"/>
    <c:dispBlanksAs val="gap"/>
    <c:showDLblsOverMax val="0"/>
  </c:chart>
  <c:spPr>
    <a:ln>
      <a:solidFill>
        <a:srgbClr val="C00000"/>
      </a:solidFill>
    </a:ln>
  </c:spPr>
  <c:printSettings>
    <c:headerFooter/>
    <c:pageMargins b="0.75000000000000422" l="0.70000000000000062" r="0.70000000000000062" t="0.75000000000000422"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Peruvian New Sol</a:t>
            </a:r>
          </a:p>
          <a:p>
            <a:pPr>
              <a:defRPr sz="1000" b="0" i="0" u="none" strike="noStrike" baseline="0">
                <a:solidFill>
                  <a:srgbClr val="000000"/>
                </a:solidFill>
                <a:latin typeface="Calibri"/>
                <a:ea typeface="Calibri"/>
                <a:cs typeface="Calibri"/>
              </a:defRPr>
            </a:pPr>
            <a:r>
              <a:rPr lang="en-US" sz="1200" b="1" i="1" u="none" strike="noStrike" baseline="0">
                <a:solidFill>
                  <a:srgbClr val="000000"/>
                </a:solidFill>
                <a:latin typeface="Calibri"/>
              </a:rPr>
              <a:t>Federal Reserve Bank of New York</a:t>
            </a:r>
            <a:r>
              <a:rPr lang="en-US" sz="1200" b="1" i="0" u="none" strike="noStrike" baseline="0">
                <a:solidFill>
                  <a:srgbClr val="000000"/>
                </a:solidFill>
                <a:latin typeface="Calibri"/>
              </a:rPr>
              <a:t> </a:t>
            </a:r>
          </a:p>
        </c:rich>
      </c:tx>
      <c:layout/>
      <c:overlay val="0"/>
    </c:title>
    <c:autoTitleDeleted val="0"/>
    <c:plotArea>
      <c:layout/>
      <c:lineChart>
        <c:grouping val="standard"/>
        <c:varyColors val="0"/>
        <c:ser>
          <c:idx val="0"/>
          <c:order val="0"/>
          <c:tx>
            <c:strRef>
              <c:f>Peru!$D$1</c:f>
              <c:strCache>
                <c:ptCount val="1"/>
                <c:pt idx="0">
                  <c:v>2012</c:v>
                </c:pt>
              </c:strCache>
            </c:strRef>
          </c:tx>
          <c:spPr>
            <a:ln>
              <a:solidFill>
                <a:schemeClr val="tx1"/>
              </a:solidFill>
            </a:ln>
          </c:spPr>
          <c:marker>
            <c:symbol val="none"/>
          </c:marker>
          <c:cat>
            <c:strRef>
              <c:f>Peru!$B$2:$B$54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Peru!$D$2:$D$54</c:f>
              <c:numCache>
                <c:formatCode>General</c:formatCode>
                <c:ptCount val="53"/>
                <c:pt idx="1">
                  <c:v>2.694</c:v>
                </c:pt>
                <c:pt idx="2">
                  <c:v>2.6909999999999998</c:v>
                </c:pt>
                <c:pt idx="3">
                  <c:v>2.6920000000000002</c:v>
                </c:pt>
                <c:pt idx="4">
                  <c:v>2.69</c:v>
                </c:pt>
                <c:pt idx="5">
                  <c:v>2.6890000000000001</c:v>
                </c:pt>
                <c:pt idx="6">
                  <c:v>2.6869999999999998</c:v>
                </c:pt>
                <c:pt idx="7">
                  <c:v>2.6829999999999998</c:v>
                </c:pt>
                <c:pt idx="8">
                  <c:v>2.6789999999999998</c:v>
                </c:pt>
                <c:pt idx="9">
                  <c:v>2.6760000000000002</c:v>
                </c:pt>
                <c:pt idx="10">
                  <c:v>2.6739999999999999</c:v>
                </c:pt>
                <c:pt idx="11">
                  <c:v>2.669</c:v>
                </c:pt>
                <c:pt idx="12">
                  <c:v>2.67</c:v>
                </c:pt>
                <c:pt idx="13">
                  <c:v>2.6680000000000001</c:v>
                </c:pt>
                <c:pt idx="14">
                  <c:v>2.6640000000000001</c:v>
                </c:pt>
                <c:pt idx="15">
                  <c:v>2.6629999999999998</c:v>
                </c:pt>
                <c:pt idx="16">
                  <c:v>2.6549999999999998</c:v>
                </c:pt>
                <c:pt idx="17">
                  <c:v>2.6480000000000001</c:v>
                </c:pt>
                <c:pt idx="18">
                  <c:v>2.6379999999999999</c:v>
                </c:pt>
                <c:pt idx="19">
                  <c:v>2.6440000000000001</c:v>
                </c:pt>
                <c:pt idx="20">
                  <c:v>2.665</c:v>
                </c:pt>
                <c:pt idx="21">
                  <c:v>2.68</c:v>
                </c:pt>
                <c:pt idx="22">
                  <c:v>2.702</c:v>
                </c:pt>
                <c:pt idx="23">
                  <c:v>2.694</c:v>
                </c:pt>
                <c:pt idx="24">
                  <c:v>2.677</c:v>
                </c:pt>
                <c:pt idx="25">
                  <c:v>2.645</c:v>
                </c:pt>
                <c:pt idx="26">
                  <c:v>2.6579999999999999</c:v>
                </c:pt>
                <c:pt idx="27">
                  <c:v>2.6589999999999998</c:v>
                </c:pt>
                <c:pt idx="28">
                  <c:v>2.6360000000000001</c:v>
                </c:pt>
                <c:pt idx="29">
                  <c:v>2.621</c:v>
                </c:pt>
                <c:pt idx="30">
                  <c:v>2.6309999999999998</c:v>
                </c:pt>
                <c:pt idx="31">
                  <c:v>2.6240000000000001</c:v>
                </c:pt>
                <c:pt idx="32">
                  <c:v>2.617</c:v>
                </c:pt>
                <c:pt idx="33">
                  <c:v>2.6150000000000002</c:v>
                </c:pt>
                <c:pt idx="34">
                  <c:v>2.6120000000000001</c:v>
                </c:pt>
                <c:pt idx="35">
                  <c:v>2.6110000000000002</c:v>
                </c:pt>
                <c:pt idx="36">
                  <c:v>2.61</c:v>
                </c:pt>
                <c:pt idx="37">
                  <c:v>2.6080000000000001</c:v>
                </c:pt>
                <c:pt idx="38">
                  <c:v>2.5979999999999999</c:v>
                </c:pt>
                <c:pt idx="39">
                  <c:v>2.5960000000000001</c:v>
                </c:pt>
                <c:pt idx="40">
                  <c:v>2.5960000000000001</c:v>
                </c:pt>
                <c:pt idx="41">
                  <c:v>2.589</c:v>
                </c:pt>
              </c:numCache>
            </c:numRef>
          </c:val>
          <c:smooth val="0"/>
        </c:ser>
        <c:ser>
          <c:idx val="3"/>
          <c:order val="1"/>
          <c:tx>
            <c:strRef>
              <c:f>Peru!$E$1</c:f>
              <c:strCache>
                <c:ptCount val="1"/>
                <c:pt idx="0">
                  <c:v>2011</c:v>
                </c:pt>
              </c:strCache>
            </c:strRef>
          </c:tx>
          <c:marker>
            <c:symbol val="none"/>
          </c:marker>
          <c:cat>
            <c:strRef>
              <c:f>Peru!$B$2:$B$54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Peru!$E$2:$E$54</c:f>
              <c:numCache>
                <c:formatCode>General</c:formatCode>
                <c:ptCount val="53"/>
                <c:pt idx="1">
                  <c:v>2.802</c:v>
                </c:pt>
                <c:pt idx="2">
                  <c:v>2.794</c:v>
                </c:pt>
                <c:pt idx="3">
                  <c:v>2.78</c:v>
                </c:pt>
                <c:pt idx="4">
                  <c:v>2.7719999999999998</c:v>
                </c:pt>
                <c:pt idx="5">
                  <c:v>2.7679999999999998</c:v>
                </c:pt>
                <c:pt idx="6">
                  <c:v>2.766</c:v>
                </c:pt>
                <c:pt idx="7">
                  <c:v>2.766</c:v>
                </c:pt>
                <c:pt idx="8">
                  <c:v>2.7789999999999999</c:v>
                </c:pt>
                <c:pt idx="9">
                  <c:v>2.774</c:v>
                </c:pt>
                <c:pt idx="10">
                  <c:v>2.7679999999999998</c:v>
                </c:pt>
                <c:pt idx="11">
                  <c:v>2.7679999999999998</c:v>
                </c:pt>
                <c:pt idx="12">
                  <c:v>2.778</c:v>
                </c:pt>
                <c:pt idx="13">
                  <c:v>2.8039999999999998</c:v>
                </c:pt>
                <c:pt idx="14">
                  <c:v>2.8069999999999999</c:v>
                </c:pt>
                <c:pt idx="15">
                  <c:v>2.8010000000000002</c:v>
                </c:pt>
                <c:pt idx="16">
                  <c:v>2.82</c:v>
                </c:pt>
                <c:pt idx="17">
                  <c:v>2.8239999999999998</c:v>
                </c:pt>
                <c:pt idx="18">
                  <c:v>2.8220000000000001</c:v>
                </c:pt>
                <c:pt idx="19">
                  <c:v>2.7890000000000001</c:v>
                </c:pt>
                <c:pt idx="20">
                  <c:v>2.7559999999999998</c:v>
                </c:pt>
                <c:pt idx="21">
                  <c:v>2.7490000000000001</c:v>
                </c:pt>
                <c:pt idx="22">
                  <c:v>2.7690000000000001</c:v>
                </c:pt>
                <c:pt idx="23">
                  <c:v>2.7730000000000001</c:v>
                </c:pt>
                <c:pt idx="24">
                  <c:v>2.7610000000000001</c:v>
                </c:pt>
                <c:pt idx="25">
                  <c:v>2.7570000000000001</c:v>
                </c:pt>
                <c:pt idx="26">
                  <c:v>2.754</c:v>
                </c:pt>
                <c:pt idx="27">
                  <c:v>2.7480000000000002</c:v>
                </c:pt>
                <c:pt idx="28">
                  <c:v>2.742</c:v>
                </c:pt>
                <c:pt idx="29">
                  <c:v>2.738</c:v>
                </c:pt>
                <c:pt idx="30">
                  <c:v>2.7360000000000002</c:v>
                </c:pt>
                <c:pt idx="31">
                  <c:v>2.74</c:v>
                </c:pt>
                <c:pt idx="32">
                  <c:v>2.7469999999999999</c:v>
                </c:pt>
                <c:pt idx="33">
                  <c:v>2.7389999999999999</c:v>
                </c:pt>
                <c:pt idx="34">
                  <c:v>2.7330000000000001</c:v>
                </c:pt>
                <c:pt idx="35">
                  <c:v>2.7309999999999999</c:v>
                </c:pt>
                <c:pt idx="36">
                  <c:v>2.7269999999999999</c:v>
                </c:pt>
                <c:pt idx="37">
                  <c:v>2.73</c:v>
                </c:pt>
                <c:pt idx="38">
                  <c:v>2.746</c:v>
                </c:pt>
                <c:pt idx="39">
                  <c:v>2.7679999999999998</c:v>
                </c:pt>
                <c:pt idx="40">
                  <c:v>2.7669999999999999</c:v>
                </c:pt>
                <c:pt idx="41">
                  <c:v>2.7280000000000002</c:v>
                </c:pt>
                <c:pt idx="42">
                  <c:v>2.722</c:v>
                </c:pt>
                <c:pt idx="43">
                  <c:v>2.7149999999999999</c:v>
                </c:pt>
                <c:pt idx="44">
                  <c:v>2.7069999999999999</c:v>
                </c:pt>
                <c:pt idx="45">
                  <c:v>2.7050000000000001</c:v>
                </c:pt>
                <c:pt idx="46">
                  <c:v>2.702</c:v>
                </c:pt>
                <c:pt idx="47">
                  <c:v>2.702</c:v>
                </c:pt>
                <c:pt idx="48">
                  <c:v>2.706</c:v>
                </c:pt>
                <c:pt idx="49">
                  <c:v>2.6960000000000002</c:v>
                </c:pt>
                <c:pt idx="50">
                  <c:v>2.6960000000000002</c:v>
                </c:pt>
                <c:pt idx="51">
                  <c:v>2.694</c:v>
                </c:pt>
                <c:pt idx="52">
                  <c:v>2.6949999999999998</c:v>
                </c:pt>
              </c:numCache>
            </c:numRef>
          </c:val>
          <c:smooth val="0"/>
        </c:ser>
        <c:ser>
          <c:idx val="1"/>
          <c:order val="2"/>
          <c:tx>
            <c:strRef>
              <c:f>Peru!$F$1</c:f>
              <c:strCache>
                <c:ptCount val="1"/>
                <c:pt idx="0">
                  <c:v>2010</c:v>
                </c:pt>
              </c:strCache>
            </c:strRef>
          </c:tx>
          <c:marker>
            <c:symbol val="none"/>
          </c:marker>
          <c:cat>
            <c:strRef>
              <c:f>Peru!$B$2:$B$54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Peru!$F$2:$F$54</c:f>
              <c:numCache>
                <c:formatCode>General</c:formatCode>
                <c:ptCount val="53"/>
                <c:pt idx="1">
                  <c:v>2.871</c:v>
                </c:pt>
                <c:pt idx="2">
                  <c:v>2.8540000000000001</c:v>
                </c:pt>
                <c:pt idx="3">
                  <c:v>2.85</c:v>
                </c:pt>
                <c:pt idx="4">
                  <c:v>2.855</c:v>
                </c:pt>
                <c:pt idx="5">
                  <c:v>2.8540000000000001</c:v>
                </c:pt>
                <c:pt idx="6">
                  <c:v>2.8610000000000002</c:v>
                </c:pt>
                <c:pt idx="7">
                  <c:v>2.8490000000000002</c:v>
                </c:pt>
                <c:pt idx="8">
                  <c:v>2.8479999999999999</c:v>
                </c:pt>
                <c:pt idx="9">
                  <c:v>2.843</c:v>
                </c:pt>
                <c:pt idx="10">
                  <c:v>2.8439999999999999</c:v>
                </c:pt>
                <c:pt idx="11">
                  <c:v>2.8370000000000002</c:v>
                </c:pt>
                <c:pt idx="12">
                  <c:v>2.8359999999999999</c:v>
                </c:pt>
                <c:pt idx="13">
                  <c:v>2.84</c:v>
                </c:pt>
                <c:pt idx="14">
                  <c:v>2.8380000000000001</c:v>
                </c:pt>
                <c:pt idx="15">
                  <c:v>2.835</c:v>
                </c:pt>
                <c:pt idx="16">
                  <c:v>2.778</c:v>
                </c:pt>
                <c:pt idx="17">
                  <c:v>2.8420000000000001</c:v>
                </c:pt>
                <c:pt idx="18">
                  <c:v>2.8439999999999999</c:v>
                </c:pt>
                <c:pt idx="19">
                  <c:v>2.8439999999999999</c:v>
                </c:pt>
                <c:pt idx="20">
                  <c:v>2.8410000000000002</c:v>
                </c:pt>
                <c:pt idx="21">
                  <c:v>2.8460000000000001</c:v>
                </c:pt>
                <c:pt idx="22">
                  <c:v>2.8380000000000001</c:v>
                </c:pt>
                <c:pt idx="23">
                  <c:v>2.8450000000000002</c:v>
                </c:pt>
                <c:pt idx="24">
                  <c:v>2.8380000000000001</c:v>
                </c:pt>
                <c:pt idx="25">
                  <c:v>2.7679999999999998</c:v>
                </c:pt>
                <c:pt idx="26">
                  <c:v>2.8260000000000001</c:v>
                </c:pt>
                <c:pt idx="27">
                  <c:v>2.8239999999999998</c:v>
                </c:pt>
                <c:pt idx="28">
                  <c:v>2.8250000000000002</c:v>
                </c:pt>
                <c:pt idx="29">
                  <c:v>2.8260000000000001</c:v>
                </c:pt>
                <c:pt idx="30">
                  <c:v>2.8220000000000001</c:v>
                </c:pt>
                <c:pt idx="31">
                  <c:v>2.8069999999999999</c:v>
                </c:pt>
                <c:pt idx="32">
                  <c:v>2.8029999999999999</c:v>
                </c:pt>
                <c:pt idx="33">
                  <c:v>2.8</c:v>
                </c:pt>
                <c:pt idx="34">
                  <c:v>2.7970000000000002</c:v>
                </c:pt>
                <c:pt idx="35">
                  <c:v>2.798</c:v>
                </c:pt>
                <c:pt idx="36">
                  <c:v>2.794</c:v>
                </c:pt>
                <c:pt idx="37">
                  <c:v>2.7930000000000001</c:v>
                </c:pt>
                <c:pt idx="38">
                  <c:v>2.7949999999999999</c:v>
                </c:pt>
                <c:pt idx="39">
                  <c:v>2.7909999999999999</c:v>
                </c:pt>
                <c:pt idx="40">
                  <c:v>2.7949999999999999</c:v>
                </c:pt>
                <c:pt idx="41">
                  <c:v>2.7909999999999999</c:v>
                </c:pt>
                <c:pt idx="42">
                  <c:v>2.7869999999999999</c:v>
                </c:pt>
                <c:pt idx="43">
                  <c:v>2.7890000000000001</c:v>
                </c:pt>
                <c:pt idx="44">
                  <c:v>2.798</c:v>
                </c:pt>
                <c:pt idx="45">
                  <c:v>2.7919999999999998</c:v>
                </c:pt>
                <c:pt idx="46">
                  <c:v>2.8039999999999998</c:v>
                </c:pt>
                <c:pt idx="47">
                  <c:v>2.8069999999999999</c:v>
                </c:pt>
                <c:pt idx="48">
                  <c:v>2.823</c:v>
                </c:pt>
                <c:pt idx="49">
                  <c:v>2.82</c:v>
                </c:pt>
                <c:pt idx="50">
                  <c:v>2.819</c:v>
                </c:pt>
                <c:pt idx="51">
                  <c:v>2.8050000000000002</c:v>
                </c:pt>
                <c:pt idx="52">
                  <c:v>2.802</c:v>
                </c:pt>
              </c:numCache>
            </c:numRef>
          </c:val>
          <c:smooth val="0"/>
        </c:ser>
        <c:dLbls>
          <c:showLegendKey val="0"/>
          <c:showVal val="0"/>
          <c:showCatName val="0"/>
          <c:showSerName val="0"/>
          <c:showPercent val="0"/>
          <c:showBubbleSize val="0"/>
        </c:dLbls>
        <c:marker val="1"/>
        <c:smooth val="0"/>
        <c:axId val="192368000"/>
        <c:axId val="192406656"/>
      </c:lineChart>
      <c:catAx>
        <c:axId val="192368000"/>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2406656"/>
        <c:crosses val="autoZero"/>
        <c:auto val="1"/>
        <c:lblAlgn val="ctr"/>
        <c:lblOffset val="100"/>
        <c:tickLblSkip val="1"/>
        <c:tickMarkSkip val="1"/>
        <c:noMultiLvlLbl val="0"/>
      </c:catAx>
      <c:valAx>
        <c:axId val="192406656"/>
        <c:scaling>
          <c:orientation val="minMax"/>
          <c:max val="2.9499999999999997"/>
          <c:min val="2.5"/>
        </c:scaling>
        <c:delete val="0"/>
        <c:axPos val="l"/>
        <c:majorGridlines/>
        <c:numFmt formatCode="General"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2368000"/>
        <c:crosses val="autoZero"/>
        <c:crossBetween val="between"/>
      </c:valAx>
    </c:plotArea>
    <c:legend>
      <c:legendPos val="b"/>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95" r="0.70000000000000095" t="0.75000000000001465" header="0.30000000000000032" footer="0.30000000000000032"/>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80817624771972"/>
          <c:y val="0.32202026018031987"/>
          <c:w val="0.80558662068554954"/>
          <c:h val="0.40184002700805088"/>
        </c:manualLayout>
      </c:layout>
      <c:lineChart>
        <c:grouping val="standard"/>
        <c:varyColors val="0"/>
        <c:ser>
          <c:idx val="0"/>
          <c:order val="0"/>
          <c:marker>
            <c:symbol val="none"/>
          </c:marker>
          <c:val>
            <c:numRef>
              <c:f>Corn!$D$3:$D$25</c:f>
              <c:numCache>
                <c:formatCode>General</c:formatCode>
                <c:ptCount val="23"/>
                <c:pt idx="0">
                  <c:v>651</c:v>
                </c:pt>
                <c:pt idx="1">
                  <c:v>633.29999999999995</c:v>
                </c:pt>
                <c:pt idx="2">
                  <c:v>603.75</c:v>
                </c:pt>
                <c:pt idx="3">
                  <c:v>632.20000000000005</c:v>
                </c:pt>
                <c:pt idx="4">
                  <c:v>640.04999999999995</c:v>
                </c:pt>
                <c:pt idx="5">
                  <c:v>639.54999999999995</c:v>
                </c:pt>
                <c:pt idx="6">
                  <c:v>635.6</c:v>
                </c:pt>
                <c:pt idx="7">
                  <c:v>637</c:v>
                </c:pt>
                <c:pt idx="8">
                  <c:v>653.45000000000005</c:v>
                </c:pt>
                <c:pt idx="9">
                  <c:v>653.4</c:v>
                </c:pt>
                <c:pt idx="10">
                  <c:v>669.25</c:v>
                </c:pt>
                <c:pt idx="11">
                  <c:v>648.79999999999995</c:v>
                </c:pt>
                <c:pt idx="12">
                  <c:v>627.35</c:v>
                </c:pt>
                <c:pt idx="13">
                  <c:v>657.3</c:v>
                </c:pt>
                <c:pt idx="14">
                  <c:v>637.29999999999995</c:v>
                </c:pt>
                <c:pt idx="15">
                  <c:v>615.04999999999995</c:v>
                </c:pt>
                <c:pt idx="16">
                  <c:v>625.75</c:v>
                </c:pt>
                <c:pt idx="17">
                  <c:v>655.04999999999995</c:v>
                </c:pt>
                <c:pt idx="18">
                  <c:v>641.15</c:v>
                </c:pt>
                <c:pt idx="19">
                  <c:v>612.15</c:v>
                </c:pt>
                <c:pt idx="20">
                  <c:v>598.1</c:v>
                </c:pt>
                <c:pt idx="21">
                  <c:v>557.19000000000005</c:v>
                </c:pt>
                <c:pt idx="22">
                  <c:v>582.75</c:v>
                </c:pt>
              </c:numCache>
            </c:numRef>
          </c:val>
          <c:smooth val="0"/>
        </c:ser>
        <c:dLbls>
          <c:showLegendKey val="0"/>
          <c:showVal val="0"/>
          <c:showCatName val="0"/>
          <c:showSerName val="0"/>
          <c:showPercent val="0"/>
          <c:showBubbleSize val="0"/>
        </c:dLbls>
        <c:marker val="1"/>
        <c:smooth val="0"/>
        <c:axId val="194308352"/>
        <c:axId val="194707456"/>
      </c:lineChart>
      <c:catAx>
        <c:axId val="194308352"/>
        <c:scaling>
          <c:orientation val="minMax"/>
        </c:scaling>
        <c:delete val="1"/>
        <c:axPos val="b"/>
        <c:majorTickMark val="out"/>
        <c:minorTickMark val="none"/>
        <c:tickLblPos val="none"/>
        <c:crossAx val="194707456"/>
        <c:crosses val="autoZero"/>
        <c:auto val="1"/>
        <c:lblAlgn val="ctr"/>
        <c:lblOffset val="100"/>
        <c:noMultiLvlLbl val="0"/>
      </c:catAx>
      <c:valAx>
        <c:axId val="194707456"/>
        <c:scaling>
          <c:orientation val="minMax"/>
        </c:scaling>
        <c:delete val="1"/>
        <c:axPos val="l"/>
        <c:numFmt formatCode="General" sourceLinked="1"/>
        <c:majorTickMark val="out"/>
        <c:minorTickMark val="none"/>
        <c:tickLblPos val="none"/>
        <c:crossAx val="194308352"/>
        <c:crosses val="autoZero"/>
        <c:crossBetween val="between"/>
      </c:valAx>
      <c:spPr>
        <a:ln>
          <a:noFill/>
        </a:ln>
      </c:spPr>
    </c:plotArea>
    <c:plotVisOnly val="1"/>
    <c:dispBlanksAs val="gap"/>
    <c:showDLblsOverMax val="0"/>
  </c:chart>
  <c:printSettings>
    <c:headerFooter/>
    <c:pageMargins b="0.750000000000006" l="0.70000000000000062" r="0.70000000000000062" t="0.750000000000006"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Consumer Price Index - Monthly</a:t>
            </a:r>
          </a:p>
          <a:p>
            <a:pPr>
              <a:defRPr sz="1000" b="0" i="0" u="none" strike="noStrike" baseline="0">
                <a:solidFill>
                  <a:srgbClr val="000000"/>
                </a:solidFill>
                <a:latin typeface="Calibri"/>
                <a:ea typeface="Calibri"/>
                <a:cs typeface="Calibri"/>
              </a:defRPr>
            </a:pPr>
            <a:r>
              <a:rPr lang="en-US" sz="1200" b="0" i="1" u="none" strike="noStrike" baseline="0">
                <a:solidFill>
                  <a:srgbClr val="000000"/>
                </a:solidFill>
                <a:latin typeface="Calibri"/>
              </a:rPr>
              <a:t>Bureau of Labor and Statistics</a:t>
            </a:r>
          </a:p>
        </c:rich>
      </c:tx>
      <c:overlay val="0"/>
    </c:title>
    <c:autoTitleDeleted val="0"/>
    <c:plotArea>
      <c:layout/>
      <c:lineChart>
        <c:grouping val="standard"/>
        <c:varyColors val="0"/>
        <c:ser>
          <c:idx val="3"/>
          <c:order val="0"/>
          <c:tx>
            <c:strRef>
              <c:f>CPI_tbl!$B$1</c:f>
              <c:strCache>
                <c:ptCount val="1"/>
                <c:pt idx="0">
                  <c:v>2011</c:v>
                </c:pt>
              </c:strCache>
            </c:strRef>
          </c:tx>
          <c:marker>
            <c:symbol val="none"/>
          </c:marker>
          <c:val>
            <c:numRef>
              <c:f>CPI_tbl!$B$2:$B$13</c:f>
              <c:numCache>
                <c:formatCode>0.0</c:formatCode>
                <c:ptCount val="12"/>
                <c:pt idx="0">
                  <c:v>221.06200000000001</c:v>
                </c:pt>
                <c:pt idx="1">
                  <c:v>222.27</c:v>
                </c:pt>
                <c:pt idx="2">
                  <c:v>223.49</c:v>
                </c:pt>
                <c:pt idx="3">
                  <c:v>224.43299999999999</c:v>
                </c:pt>
                <c:pt idx="4">
                  <c:v>224.8</c:v>
                </c:pt>
                <c:pt idx="5">
                  <c:v>224.304</c:v>
                </c:pt>
                <c:pt idx="6">
                  <c:v>225.42500000000001</c:v>
                </c:pt>
                <c:pt idx="7">
                  <c:v>226.268</c:v>
                </c:pt>
                <c:pt idx="8">
                  <c:v>226.95500000000001</c:v>
                </c:pt>
                <c:pt idx="9">
                  <c:v>226.76300000000001</c:v>
                </c:pt>
                <c:pt idx="10">
                  <c:v>226.72</c:v>
                </c:pt>
                <c:pt idx="11">
                  <c:v>226.74700000000001</c:v>
                </c:pt>
              </c:numCache>
            </c:numRef>
          </c:val>
          <c:smooth val="0"/>
        </c:ser>
        <c:ser>
          <c:idx val="5"/>
          <c:order val="1"/>
          <c:tx>
            <c:strRef>
              <c:f>CPI_tbl!$C$1</c:f>
              <c:strCache>
                <c:ptCount val="1"/>
                <c:pt idx="0">
                  <c:v>2010</c:v>
                </c:pt>
              </c:strCache>
            </c:strRef>
          </c:tx>
          <c:marker>
            <c:symbol val="none"/>
          </c:marker>
          <c:val>
            <c:numRef>
              <c:f>CPI_tbl!$C$2:$C$13</c:f>
              <c:numCache>
                <c:formatCode>0.0</c:formatCode>
                <c:ptCount val="12"/>
                <c:pt idx="0">
                  <c:v>217.58699999999999</c:v>
                </c:pt>
                <c:pt idx="1">
                  <c:v>217.59100000000001</c:v>
                </c:pt>
                <c:pt idx="2">
                  <c:v>217.72900000000001</c:v>
                </c:pt>
                <c:pt idx="3">
                  <c:v>217.57900000000001</c:v>
                </c:pt>
                <c:pt idx="4">
                  <c:v>217.22399999999999</c:v>
                </c:pt>
                <c:pt idx="5">
                  <c:v>216.929</c:v>
                </c:pt>
                <c:pt idx="6">
                  <c:v>217.59700000000001</c:v>
                </c:pt>
                <c:pt idx="7">
                  <c:v>218.15</c:v>
                </c:pt>
                <c:pt idx="8">
                  <c:v>218.37200000000001</c:v>
                </c:pt>
                <c:pt idx="9">
                  <c:v>218.87899999999999</c:v>
                </c:pt>
                <c:pt idx="10">
                  <c:v>219.14599999999999</c:v>
                </c:pt>
                <c:pt idx="11">
                  <c:v>220.25200000000001</c:v>
                </c:pt>
              </c:numCache>
            </c:numRef>
          </c:val>
          <c:smooth val="0"/>
        </c:ser>
        <c:ser>
          <c:idx val="0"/>
          <c:order val="2"/>
          <c:tx>
            <c:strRef>
              <c:f>CPI_tbl!$D$1</c:f>
              <c:strCache>
                <c:ptCount val="1"/>
                <c:pt idx="0">
                  <c:v>2009</c:v>
                </c:pt>
              </c:strCache>
            </c:strRef>
          </c:tx>
          <c:spPr>
            <a:ln>
              <a:solidFill>
                <a:schemeClr val="tx1"/>
              </a:solidFill>
            </a:ln>
          </c:spPr>
          <c:marker>
            <c:symbol val="none"/>
          </c:marker>
          <c:cat>
            <c:strRef>
              <c:f>CPI_tbl!$A$2:$A$13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CPI_tbl!$D$2:$D$13</c:f>
              <c:numCache>
                <c:formatCode>General</c:formatCode>
                <c:ptCount val="12"/>
                <c:pt idx="0">
                  <c:v>212.2</c:v>
                </c:pt>
                <c:pt idx="1">
                  <c:v>213</c:v>
                </c:pt>
                <c:pt idx="2">
                  <c:v>212.7</c:v>
                </c:pt>
                <c:pt idx="3">
                  <c:v>212.7</c:v>
                </c:pt>
                <c:pt idx="4">
                  <c:v>212.9</c:v>
                </c:pt>
                <c:pt idx="5">
                  <c:v>214.5</c:v>
                </c:pt>
                <c:pt idx="6">
                  <c:v>214.5</c:v>
                </c:pt>
                <c:pt idx="7">
                  <c:v>215.4</c:v>
                </c:pt>
                <c:pt idx="8">
                  <c:v>215.8</c:v>
                </c:pt>
                <c:pt idx="9">
                  <c:v>216.4</c:v>
                </c:pt>
                <c:pt idx="10">
                  <c:v>217.25</c:v>
                </c:pt>
                <c:pt idx="11">
                  <c:v>217.541</c:v>
                </c:pt>
              </c:numCache>
            </c:numRef>
          </c:val>
          <c:smooth val="0"/>
        </c:ser>
        <c:ser>
          <c:idx val="1"/>
          <c:order val="3"/>
          <c:tx>
            <c:strRef>
              <c:f>CPI_tbl!$E$1</c:f>
              <c:strCache>
                <c:ptCount val="1"/>
                <c:pt idx="0">
                  <c:v>2008</c:v>
                </c:pt>
              </c:strCache>
            </c:strRef>
          </c:tx>
          <c:marker>
            <c:symbol val="none"/>
          </c:marker>
          <c:cat>
            <c:strRef>
              <c:f>CPI_tbl!$A$2:$A$13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CPI_tbl!$E$2:$E$13</c:f>
              <c:numCache>
                <c:formatCode>General</c:formatCode>
                <c:ptCount val="12"/>
                <c:pt idx="0">
                  <c:v>212.5</c:v>
                </c:pt>
                <c:pt idx="1">
                  <c:v>212.6</c:v>
                </c:pt>
                <c:pt idx="2">
                  <c:v>213.3</c:v>
                </c:pt>
                <c:pt idx="3">
                  <c:v>213.7</c:v>
                </c:pt>
                <c:pt idx="4">
                  <c:v>211</c:v>
                </c:pt>
                <c:pt idx="5">
                  <c:v>217.4</c:v>
                </c:pt>
                <c:pt idx="6">
                  <c:v>219.2</c:v>
                </c:pt>
                <c:pt idx="7">
                  <c:v>218.9</c:v>
                </c:pt>
                <c:pt idx="8">
                  <c:v>218.8</c:v>
                </c:pt>
                <c:pt idx="9">
                  <c:v>216.9</c:v>
                </c:pt>
                <c:pt idx="10">
                  <c:v>213.3</c:v>
                </c:pt>
                <c:pt idx="11">
                  <c:v>211.6</c:v>
                </c:pt>
              </c:numCache>
            </c:numRef>
          </c:val>
          <c:smooth val="0"/>
        </c:ser>
        <c:ser>
          <c:idx val="2"/>
          <c:order val="4"/>
          <c:tx>
            <c:strRef>
              <c:f>CPI_tbl!$F$1</c:f>
              <c:strCache>
                <c:ptCount val="1"/>
                <c:pt idx="0">
                  <c:v>2007</c:v>
                </c:pt>
              </c:strCache>
            </c:strRef>
          </c:tx>
          <c:marker>
            <c:symbol val="none"/>
          </c:marker>
          <c:cat>
            <c:strRef>
              <c:f>CPI_tbl!$A$2:$A$13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CPI_tbl!$F$2:$F$13</c:f>
              <c:numCache>
                <c:formatCode>General</c:formatCode>
                <c:ptCount val="12"/>
                <c:pt idx="0">
                  <c:v>203.2</c:v>
                </c:pt>
                <c:pt idx="1">
                  <c:v>203.9</c:v>
                </c:pt>
                <c:pt idx="2">
                  <c:v>205.1</c:v>
                </c:pt>
                <c:pt idx="3">
                  <c:v>206</c:v>
                </c:pt>
                <c:pt idx="4">
                  <c:v>207.4</c:v>
                </c:pt>
                <c:pt idx="5">
                  <c:v>207.8</c:v>
                </c:pt>
                <c:pt idx="6">
                  <c:v>208</c:v>
                </c:pt>
                <c:pt idx="7">
                  <c:v>207.7</c:v>
                </c:pt>
                <c:pt idx="8">
                  <c:v>208.3</c:v>
                </c:pt>
                <c:pt idx="9">
                  <c:v>212.5</c:v>
                </c:pt>
                <c:pt idx="10">
                  <c:v>210.9</c:v>
                </c:pt>
                <c:pt idx="11">
                  <c:v>211.7</c:v>
                </c:pt>
              </c:numCache>
            </c:numRef>
          </c:val>
          <c:smooth val="0"/>
        </c:ser>
        <c:ser>
          <c:idx val="4"/>
          <c:order val="5"/>
          <c:tx>
            <c:strRef>
              <c:f>CPI_tbl!$H$1</c:f>
              <c:strCache>
                <c:ptCount val="1"/>
                <c:pt idx="0">
                  <c:v>Average</c:v>
                </c:pt>
              </c:strCache>
            </c:strRef>
          </c:tx>
          <c:marker>
            <c:symbol val="none"/>
          </c:marker>
          <c:cat>
            <c:strRef>
              <c:f>CPI_tbl!$A$2:$A$13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CPI_tbl!$H$2:$H$13</c:f>
              <c:numCache>
                <c:formatCode>General</c:formatCode>
                <c:ptCount val="12"/>
                <c:pt idx="0">
                  <c:v>206.72499999999999</c:v>
                </c:pt>
                <c:pt idx="1">
                  <c:v>207.15</c:v>
                </c:pt>
                <c:pt idx="2">
                  <c:v>207.72500000000002</c:v>
                </c:pt>
                <c:pt idx="3">
                  <c:v>208.35</c:v>
                </c:pt>
                <c:pt idx="4">
                  <c:v>208.29999999999998</c:v>
                </c:pt>
                <c:pt idx="5">
                  <c:v>210.5</c:v>
                </c:pt>
                <c:pt idx="6">
                  <c:v>211.22500000000002</c:v>
                </c:pt>
                <c:pt idx="7">
                  <c:v>211.42500000000001</c:v>
                </c:pt>
                <c:pt idx="8">
                  <c:v>211.40000000000003</c:v>
                </c:pt>
                <c:pt idx="9">
                  <c:v>211.89999999999998</c:v>
                </c:pt>
                <c:pt idx="10">
                  <c:v>210.83750000000001</c:v>
                </c:pt>
                <c:pt idx="11">
                  <c:v>210.91024999999996</c:v>
                </c:pt>
              </c:numCache>
            </c:numRef>
          </c:val>
          <c:smooth val="0"/>
        </c:ser>
        <c:dLbls>
          <c:showLegendKey val="0"/>
          <c:showVal val="0"/>
          <c:showCatName val="0"/>
          <c:showSerName val="0"/>
          <c:showPercent val="0"/>
          <c:showBubbleSize val="0"/>
        </c:dLbls>
        <c:marker val="1"/>
        <c:smooth val="0"/>
        <c:axId val="195648128"/>
        <c:axId val="195658112"/>
      </c:lineChart>
      <c:catAx>
        <c:axId val="195648128"/>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5658112"/>
        <c:crosses val="autoZero"/>
        <c:auto val="1"/>
        <c:lblAlgn val="ctr"/>
        <c:lblOffset val="100"/>
        <c:tickLblSkip val="1"/>
        <c:tickMarkSkip val="1"/>
        <c:noMultiLvlLbl val="0"/>
      </c:catAx>
      <c:valAx>
        <c:axId val="195658112"/>
        <c:scaling>
          <c:orientation val="minMax"/>
          <c:max val="228"/>
          <c:min val="200"/>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5648128"/>
        <c:crosses val="autoZero"/>
        <c:crossBetween val="between"/>
      </c:valAx>
    </c:plotArea>
    <c:legend>
      <c:legendPos val="b"/>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95" r="0.70000000000000095" t="0.75000000000001465" header="0.30000000000000032" footer="0.30000000000000032"/>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50"/>
              <a:t>Consumer</a:t>
            </a:r>
            <a:r>
              <a:rPr lang="en-US" sz="950" baseline="0"/>
              <a:t> Price Index</a:t>
            </a:r>
            <a:r>
              <a:rPr lang="en-US" sz="950"/>
              <a:t>- Growth Percentage</a:t>
            </a:r>
          </a:p>
          <a:p>
            <a:pPr>
              <a:defRPr/>
            </a:pPr>
            <a:r>
              <a:rPr lang="en-US" sz="950" b="0" i="1"/>
              <a:t>Bureau of Labor &amp; Standards</a:t>
            </a:r>
          </a:p>
        </c:rich>
      </c:tx>
      <c:overlay val="0"/>
    </c:title>
    <c:autoTitleDeleted val="0"/>
    <c:plotArea>
      <c:layout/>
      <c:barChart>
        <c:barDir val="bar"/>
        <c:grouping val="clustered"/>
        <c:varyColors val="0"/>
        <c:ser>
          <c:idx val="0"/>
          <c:order val="0"/>
          <c:tx>
            <c:strRef>
              <c:f>[1]Data!$B$37</c:f>
              <c:strCache>
                <c:ptCount val="1"/>
                <c:pt idx="0">
                  <c:v>YTD</c:v>
                </c:pt>
              </c:strCache>
            </c:strRef>
          </c:tx>
          <c:spPr>
            <a:solidFill>
              <a:schemeClr val="accent4">
                <a:lumMod val="75000"/>
              </a:schemeClr>
            </a:solidFill>
          </c:spPr>
          <c:invertIfNegative val="0"/>
          <c:cat>
            <c:strRef>
              <c:f>[1]Data!$A$38:$A$44</c:f>
              <c:strCache>
                <c:ptCount val="7"/>
                <c:pt idx="0">
                  <c:v>Electricity</c:v>
                </c:pt>
                <c:pt idx="1">
                  <c:v>Fuel Oil</c:v>
                </c:pt>
                <c:pt idx="2">
                  <c:v>Bread White</c:v>
                </c:pt>
                <c:pt idx="3">
                  <c:v>Ground Beef</c:v>
                </c:pt>
                <c:pt idx="4">
                  <c:v>Chicken</c:v>
                </c:pt>
                <c:pt idx="5">
                  <c:v>Eggs</c:v>
                </c:pt>
                <c:pt idx="6">
                  <c:v>Milk</c:v>
                </c:pt>
              </c:strCache>
            </c:strRef>
          </c:cat>
          <c:val>
            <c:numRef>
              <c:f>[1]Data!$B$38:$B$44</c:f>
              <c:numCache>
                <c:formatCode>General</c:formatCode>
                <c:ptCount val="7"/>
                <c:pt idx="0">
                  <c:v>2.0937950224850791E-2</c:v>
                </c:pt>
                <c:pt idx="1">
                  <c:v>0.27646422060164044</c:v>
                </c:pt>
                <c:pt idx="2">
                  <c:v>5.1941747572815646E-2</c:v>
                </c:pt>
                <c:pt idx="3">
                  <c:v>9.6400401548831005E-2</c:v>
                </c:pt>
                <c:pt idx="4">
                  <c:v>2.2298456260720419E-2</c:v>
                </c:pt>
                <c:pt idx="5">
                  <c:v>6.61779473789917E-2</c:v>
                </c:pt>
                <c:pt idx="6">
                  <c:v>9.6082041839292198E-2</c:v>
                </c:pt>
              </c:numCache>
            </c:numRef>
          </c:val>
        </c:ser>
        <c:ser>
          <c:idx val="1"/>
          <c:order val="1"/>
          <c:tx>
            <c:strRef>
              <c:f>[1]Data!$C$37</c:f>
              <c:strCache>
                <c:ptCount val="1"/>
                <c:pt idx="0">
                  <c:v>DEC 11 vs. DEC 10</c:v>
                </c:pt>
              </c:strCache>
            </c:strRef>
          </c:tx>
          <c:spPr>
            <a:solidFill>
              <a:schemeClr val="accent3">
                <a:lumMod val="75000"/>
              </a:schemeClr>
            </a:solidFill>
          </c:spPr>
          <c:invertIfNegative val="0"/>
          <c:cat>
            <c:strRef>
              <c:f>[1]Data!$A$38:$A$44</c:f>
              <c:strCache>
                <c:ptCount val="7"/>
                <c:pt idx="0">
                  <c:v>Electricity</c:v>
                </c:pt>
                <c:pt idx="1">
                  <c:v>Fuel Oil</c:v>
                </c:pt>
                <c:pt idx="2">
                  <c:v>Bread White</c:v>
                </c:pt>
                <c:pt idx="3">
                  <c:v>Ground Beef</c:v>
                </c:pt>
                <c:pt idx="4">
                  <c:v>Chicken</c:v>
                </c:pt>
                <c:pt idx="5">
                  <c:v>Eggs</c:v>
                </c:pt>
                <c:pt idx="6">
                  <c:v>Milk</c:v>
                </c:pt>
              </c:strCache>
            </c:strRef>
          </c:cat>
          <c:val>
            <c:numRef>
              <c:f>[1]Data!$C$38:$C$44</c:f>
              <c:numCache>
                <c:formatCode>General</c:formatCode>
                <c:ptCount val="7"/>
                <c:pt idx="0">
                  <c:v>2.5328244274809252E-2</c:v>
                </c:pt>
                <c:pt idx="1">
                  <c:v>0.18290009395552773</c:v>
                </c:pt>
                <c:pt idx="2">
                  <c:v>2.4531024531024556E-2</c:v>
                </c:pt>
                <c:pt idx="3">
                  <c:v>0.11357435197817196</c:v>
                </c:pt>
                <c:pt idx="4">
                  <c:v>4.6875000000000042E-2</c:v>
                </c:pt>
                <c:pt idx="5">
                  <c:v>4.5175683212493135E-2</c:v>
                </c:pt>
                <c:pt idx="6">
                  <c:v>7.4442435201928836E-2</c:v>
                </c:pt>
              </c:numCache>
            </c:numRef>
          </c:val>
        </c:ser>
        <c:dLbls>
          <c:showLegendKey val="0"/>
          <c:showVal val="0"/>
          <c:showCatName val="0"/>
          <c:showSerName val="0"/>
          <c:showPercent val="0"/>
          <c:showBubbleSize val="0"/>
        </c:dLbls>
        <c:gapWidth val="75"/>
        <c:overlap val="-25"/>
        <c:axId val="196106112"/>
        <c:axId val="196107648"/>
      </c:barChart>
      <c:catAx>
        <c:axId val="196106112"/>
        <c:scaling>
          <c:orientation val="minMax"/>
        </c:scaling>
        <c:delete val="0"/>
        <c:axPos val="l"/>
        <c:majorTickMark val="none"/>
        <c:minorTickMark val="none"/>
        <c:tickLblPos val="low"/>
        <c:crossAx val="196107648"/>
        <c:crosses val="autoZero"/>
        <c:auto val="1"/>
        <c:lblAlgn val="ctr"/>
        <c:lblOffset val="100"/>
        <c:noMultiLvlLbl val="0"/>
      </c:catAx>
      <c:valAx>
        <c:axId val="196107648"/>
        <c:scaling>
          <c:orientation val="minMax"/>
        </c:scaling>
        <c:delete val="0"/>
        <c:axPos val="b"/>
        <c:majorGridlines/>
        <c:numFmt formatCode="0%" sourceLinked="0"/>
        <c:majorTickMark val="none"/>
        <c:minorTickMark val="none"/>
        <c:tickLblPos val="nextTo"/>
        <c:spPr>
          <a:ln w="9525">
            <a:noFill/>
          </a:ln>
        </c:spPr>
        <c:crossAx val="196106112"/>
        <c:crosses val="autoZero"/>
        <c:crossBetween val="between"/>
      </c:valAx>
      <c:dTable>
        <c:showHorzBorder val="1"/>
        <c:showVertBorder val="1"/>
        <c:showOutline val="1"/>
        <c:showKeys val="0"/>
      </c:dTable>
    </c:plotArea>
    <c:legend>
      <c:legendPos val="b"/>
      <c:overlay val="0"/>
    </c:legend>
    <c:plotVisOnly val="1"/>
    <c:dispBlanksAs val="gap"/>
    <c:showDLblsOverMax val="0"/>
  </c:chart>
  <c:printSettings>
    <c:headerFooter/>
    <c:pageMargins b="0.75000000000000422" l="0.70000000000000062" r="0.70000000000000062" t="0.75000000000000422" header="0.30000000000000032" footer="0.30000000000000032"/>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Producer Price Index - Monthly</a:t>
            </a:r>
          </a:p>
          <a:p>
            <a:pPr>
              <a:defRPr sz="1000" b="0" i="0" u="none" strike="noStrike" baseline="0">
                <a:solidFill>
                  <a:srgbClr val="000000"/>
                </a:solidFill>
                <a:latin typeface="Calibri"/>
                <a:ea typeface="Calibri"/>
                <a:cs typeface="Calibri"/>
              </a:defRPr>
            </a:pPr>
            <a:r>
              <a:rPr lang="en-US" sz="1200" b="0" i="1" u="none" strike="noStrike" baseline="0">
                <a:solidFill>
                  <a:srgbClr val="000000"/>
                </a:solidFill>
                <a:latin typeface="Calibri"/>
              </a:rPr>
              <a:t>Bureau of Labor and Statistics</a:t>
            </a:r>
          </a:p>
        </c:rich>
      </c:tx>
      <c:overlay val="0"/>
    </c:title>
    <c:autoTitleDeleted val="0"/>
    <c:plotArea>
      <c:layout/>
      <c:lineChart>
        <c:grouping val="standard"/>
        <c:varyColors val="0"/>
        <c:ser>
          <c:idx val="0"/>
          <c:order val="0"/>
          <c:tx>
            <c:strRef>
              <c:f>PPI_tbl!$B$1</c:f>
              <c:strCache>
                <c:ptCount val="1"/>
                <c:pt idx="0">
                  <c:v>2011</c:v>
                </c:pt>
              </c:strCache>
            </c:strRef>
          </c:tx>
          <c:spPr>
            <a:ln>
              <a:solidFill>
                <a:schemeClr val="tx1"/>
              </a:solidFill>
            </a:ln>
          </c:spPr>
          <c:marker>
            <c:symbol val="none"/>
          </c:marker>
          <c:cat>
            <c:strRef>
              <c:f>PPI_tbl!$A$2:$A$13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PPI_tbl!$B$2:$B$13</c:f>
              <c:numCache>
                <c:formatCode>General</c:formatCode>
                <c:ptCount val="12"/>
                <c:pt idx="0">
                  <c:v>185.5</c:v>
                </c:pt>
                <c:pt idx="1">
                  <c:v>188.5</c:v>
                </c:pt>
                <c:pt idx="2">
                  <c:v>189.8</c:v>
                </c:pt>
                <c:pt idx="3">
                  <c:v>191.3</c:v>
                </c:pt>
                <c:pt idx="4">
                  <c:v>191.7</c:v>
                </c:pt>
                <c:pt idx="5">
                  <c:v>191</c:v>
                </c:pt>
                <c:pt idx="6">
                  <c:v>191.2</c:v>
                </c:pt>
                <c:pt idx="7">
                  <c:v>191.4</c:v>
                </c:pt>
                <c:pt idx="8">
                  <c:v>192.9</c:v>
                </c:pt>
                <c:pt idx="9">
                  <c:v>192.3</c:v>
                </c:pt>
                <c:pt idx="10">
                  <c:v>192.8</c:v>
                </c:pt>
                <c:pt idx="11">
                  <c:v>192.6</c:v>
                </c:pt>
              </c:numCache>
            </c:numRef>
          </c:val>
          <c:smooth val="0"/>
        </c:ser>
        <c:ser>
          <c:idx val="1"/>
          <c:order val="1"/>
          <c:tx>
            <c:strRef>
              <c:f>PPI_tbl!$C$1</c:f>
              <c:strCache>
                <c:ptCount val="1"/>
                <c:pt idx="0">
                  <c:v>2010</c:v>
                </c:pt>
              </c:strCache>
            </c:strRef>
          </c:tx>
          <c:marker>
            <c:symbol val="none"/>
          </c:marker>
          <c:cat>
            <c:strRef>
              <c:f>PPI_tbl!$A$2:$A$13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PPI_tbl!$C$2:$C$13</c:f>
              <c:numCache>
                <c:formatCode>General</c:formatCode>
                <c:ptCount val="12"/>
                <c:pt idx="0">
                  <c:v>179.4</c:v>
                </c:pt>
                <c:pt idx="1">
                  <c:v>178.5</c:v>
                </c:pt>
                <c:pt idx="2">
                  <c:v>179.9</c:v>
                </c:pt>
                <c:pt idx="3">
                  <c:v>179.7</c:v>
                </c:pt>
                <c:pt idx="4">
                  <c:v>179.1</c:v>
                </c:pt>
                <c:pt idx="5">
                  <c:v>178.3</c:v>
                </c:pt>
                <c:pt idx="6">
                  <c:v>178.5</c:v>
                </c:pt>
                <c:pt idx="7">
                  <c:v>179.7</c:v>
                </c:pt>
                <c:pt idx="8">
                  <c:v>180.2</c:v>
                </c:pt>
                <c:pt idx="9">
                  <c:v>181.3</c:v>
                </c:pt>
                <c:pt idx="10">
                  <c:v>182.5</c:v>
                </c:pt>
                <c:pt idx="11">
                  <c:v>184.1</c:v>
                </c:pt>
              </c:numCache>
            </c:numRef>
          </c:val>
          <c:smooth val="0"/>
        </c:ser>
        <c:ser>
          <c:idx val="2"/>
          <c:order val="2"/>
          <c:tx>
            <c:strRef>
              <c:f>PPI_tbl!$D$1</c:f>
              <c:strCache>
                <c:ptCount val="1"/>
                <c:pt idx="0">
                  <c:v>2009</c:v>
                </c:pt>
              </c:strCache>
            </c:strRef>
          </c:tx>
          <c:marker>
            <c:symbol val="none"/>
          </c:marker>
          <c:cat>
            <c:strRef>
              <c:f>PPI_tbl!$A$2:$A$13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PPI_tbl!$D$2:$D$13</c:f>
              <c:numCache>
                <c:formatCode>General</c:formatCode>
                <c:ptCount val="12"/>
                <c:pt idx="0">
                  <c:v>171.2</c:v>
                </c:pt>
                <c:pt idx="1">
                  <c:v>171.1</c:v>
                </c:pt>
                <c:pt idx="2">
                  <c:v>169.5</c:v>
                </c:pt>
                <c:pt idx="3">
                  <c:v>170.2</c:v>
                </c:pt>
                <c:pt idx="4">
                  <c:v>170.5</c:v>
                </c:pt>
                <c:pt idx="5">
                  <c:v>173.4</c:v>
                </c:pt>
                <c:pt idx="6">
                  <c:v>171.4</c:v>
                </c:pt>
                <c:pt idx="7">
                  <c:v>174.1</c:v>
                </c:pt>
                <c:pt idx="8">
                  <c:v>173.3</c:v>
                </c:pt>
                <c:pt idx="9">
                  <c:v>173.6</c:v>
                </c:pt>
                <c:pt idx="10">
                  <c:v>176.2</c:v>
                </c:pt>
                <c:pt idx="11">
                  <c:v>177.1</c:v>
                </c:pt>
              </c:numCache>
            </c:numRef>
          </c:val>
          <c:smooth val="0"/>
        </c:ser>
        <c:ser>
          <c:idx val="3"/>
          <c:order val="3"/>
          <c:tx>
            <c:strRef>
              <c:f>PPI_tbl!$E$1</c:f>
              <c:strCache>
                <c:ptCount val="1"/>
                <c:pt idx="0">
                  <c:v>2008</c:v>
                </c:pt>
              </c:strCache>
            </c:strRef>
          </c:tx>
          <c:marker>
            <c:symbol val="none"/>
          </c:marker>
          <c:cat>
            <c:strRef>
              <c:f>PPI_tbl!$A$2:$A$13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PPI_tbl!$E$2:$E$13</c:f>
              <c:numCache>
                <c:formatCode>General</c:formatCode>
                <c:ptCount val="12"/>
                <c:pt idx="0">
                  <c:v>173.4</c:v>
                </c:pt>
                <c:pt idx="1">
                  <c:v>174</c:v>
                </c:pt>
                <c:pt idx="2">
                  <c:v>175.6</c:v>
                </c:pt>
                <c:pt idx="3">
                  <c:v>176.1</c:v>
                </c:pt>
                <c:pt idx="4">
                  <c:v>178.6</c:v>
                </c:pt>
                <c:pt idx="5">
                  <c:v>181.7</c:v>
                </c:pt>
                <c:pt idx="6">
                  <c:v>183.9</c:v>
                </c:pt>
                <c:pt idx="7">
                  <c:v>182.5</c:v>
                </c:pt>
                <c:pt idx="8">
                  <c:v>182.3</c:v>
                </c:pt>
                <c:pt idx="9">
                  <c:v>177.6</c:v>
                </c:pt>
                <c:pt idx="10">
                  <c:v>172.8</c:v>
                </c:pt>
                <c:pt idx="11">
                  <c:v>169.7</c:v>
                </c:pt>
              </c:numCache>
            </c:numRef>
          </c:val>
          <c:smooth val="0"/>
        </c:ser>
        <c:ser>
          <c:idx val="4"/>
          <c:order val="4"/>
          <c:tx>
            <c:strRef>
              <c:f>PPI_tbl!$F$1</c:f>
              <c:strCache>
                <c:ptCount val="1"/>
                <c:pt idx="0">
                  <c:v>2007</c:v>
                </c:pt>
              </c:strCache>
            </c:strRef>
          </c:tx>
          <c:marker>
            <c:symbol val="none"/>
          </c:marker>
          <c:cat>
            <c:strRef>
              <c:f>PPI_tbl!$A$2:$A$13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PPI_tbl!$F$2:$F$13</c:f>
              <c:numCache>
                <c:formatCode>General</c:formatCode>
                <c:ptCount val="12"/>
                <c:pt idx="0">
                  <c:v>160.6</c:v>
                </c:pt>
                <c:pt idx="1">
                  <c:v>162.6</c:v>
                </c:pt>
                <c:pt idx="2">
                  <c:v>164.2</c:v>
                </c:pt>
                <c:pt idx="3">
                  <c:v>165.6</c:v>
                </c:pt>
                <c:pt idx="4">
                  <c:v>166.7</c:v>
                </c:pt>
                <c:pt idx="5">
                  <c:v>166.8</c:v>
                </c:pt>
                <c:pt idx="6">
                  <c:v>167.9</c:v>
                </c:pt>
                <c:pt idx="7">
                  <c:v>166.1</c:v>
                </c:pt>
                <c:pt idx="8">
                  <c:v>167</c:v>
                </c:pt>
                <c:pt idx="9">
                  <c:v>167.9</c:v>
                </c:pt>
                <c:pt idx="10">
                  <c:v>172.3</c:v>
                </c:pt>
                <c:pt idx="11">
                  <c:v>171.4</c:v>
                </c:pt>
              </c:numCache>
            </c:numRef>
          </c:val>
          <c:smooth val="0"/>
        </c:ser>
        <c:dLbls>
          <c:showLegendKey val="0"/>
          <c:showVal val="0"/>
          <c:showCatName val="0"/>
          <c:showSerName val="0"/>
          <c:showPercent val="0"/>
          <c:showBubbleSize val="0"/>
        </c:dLbls>
        <c:marker val="1"/>
        <c:smooth val="0"/>
        <c:axId val="196154496"/>
        <c:axId val="196156032"/>
      </c:lineChart>
      <c:catAx>
        <c:axId val="196154496"/>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6156032"/>
        <c:crosses val="autoZero"/>
        <c:auto val="1"/>
        <c:lblAlgn val="ctr"/>
        <c:lblOffset val="100"/>
        <c:tickLblSkip val="1"/>
        <c:tickMarkSkip val="1"/>
        <c:noMultiLvlLbl val="0"/>
      </c:catAx>
      <c:valAx>
        <c:axId val="196156032"/>
        <c:scaling>
          <c:orientation val="minMax"/>
          <c:max val="200"/>
          <c:min val="155"/>
        </c:scaling>
        <c:delete val="0"/>
        <c:axPos val="l"/>
        <c:majorGridlines/>
        <c:numFmt formatCode="General"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96154496"/>
        <c:crosses val="autoZero"/>
        <c:crossBetween val="between"/>
      </c:valAx>
    </c:plotArea>
    <c:legend>
      <c:legendPos val="b"/>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465" l="0.70000000000000095" r="0.70000000000000095" t="0.75000000000001465" header="0.30000000000000032" footer="0.30000000000000032"/>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a:pPr>
            <a:r>
              <a:rPr lang="en-US" sz="950"/>
              <a:t>PPI Commodities - Growth Percentage</a:t>
            </a:r>
          </a:p>
          <a:p>
            <a:pPr>
              <a:defRPr sz="950"/>
            </a:pPr>
            <a:r>
              <a:rPr lang="en-US" sz="950" b="0" i="1"/>
              <a:t>Bureau of Labor</a:t>
            </a:r>
            <a:r>
              <a:rPr lang="en-US" sz="950" b="0" i="1" baseline="0"/>
              <a:t> &amp; Standards</a:t>
            </a:r>
            <a:endParaRPr lang="en-US" sz="950" b="0" i="1"/>
          </a:p>
        </c:rich>
      </c:tx>
      <c:overlay val="0"/>
    </c:title>
    <c:autoTitleDeleted val="0"/>
    <c:plotArea>
      <c:layout/>
      <c:barChart>
        <c:barDir val="bar"/>
        <c:grouping val="clustered"/>
        <c:varyColors val="0"/>
        <c:ser>
          <c:idx val="0"/>
          <c:order val="0"/>
          <c:tx>
            <c:strRef>
              <c:f>[1]Data!$B$1</c:f>
              <c:strCache>
                <c:ptCount val="1"/>
                <c:pt idx="0">
                  <c:v>YTD</c:v>
                </c:pt>
              </c:strCache>
            </c:strRef>
          </c:tx>
          <c:invertIfNegative val="0"/>
          <c:cat>
            <c:strRef>
              <c:f>[1]Data!$A$2:$A$12</c:f>
              <c:strCache>
                <c:ptCount val="11"/>
                <c:pt idx="0">
                  <c:v>Flour</c:v>
                </c:pt>
                <c:pt idx="1">
                  <c:v>Corn Sweetners</c:v>
                </c:pt>
                <c:pt idx="2">
                  <c:v>Dairy</c:v>
                </c:pt>
                <c:pt idx="3">
                  <c:v>Shortening &amp; Cooking Oil</c:v>
                </c:pt>
                <c:pt idx="4">
                  <c:v>Bakery</c:v>
                </c:pt>
                <c:pt idx="5">
                  <c:v>Beef</c:v>
                </c:pt>
                <c:pt idx="6">
                  <c:v>Pork</c:v>
                </c:pt>
                <c:pt idx="7">
                  <c:v>Chicken</c:v>
                </c:pt>
                <c:pt idx="8">
                  <c:v>Turkey</c:v>
                </c:pt>
                <c:pt idx="9">
                  <c:v>Meat</c:v>
                </c:pt>
                <c:pt idx="10">
                  <c:v>Bottled Beer</c:v>
                </c:pt>
              </c:strCache>
            </c:strRef>
          </c:cat>
          <c:val>
            <c:numRef>
              <c:f>[1]Data!$B$2:$B$12</c:f>
              <c:numCache>
                <c:formatCode>General</c:formatCode>
                <c:ptCount val="11"/>
                <c:pt idx="0">
                  <c:v>6.5727699530516697E-3</c:v>
                </c:pt>
                <c:pt idx="1">
                  <c:v>0.11369645690111052</c:v>
                </c:pt>
                <c:pt idx="2">
                  <c:v>0.1230856494611457</c:v>
                </c:pt>
                <c:pt idx="3">
                  <c:v>0.15989263803680975</c:v>
                </c:pt>
                <c:pt idx="4">
                  <c:v>4.727272727272723E-2</c:v>
                </c:pt>
                <c:pt idx="5">
                  <c:v>0.1611635220125785</c:v>
                </c:pt>
                <c:pt idx="6">
                  <c:v>0.11333333333333333</c:v>
                </c:pt>
                <c:pt idx="7">
                  <c:v>8.2036775106081997E-2</c:v>
                </c:pt>
                <c:pt idx="8">
                  <c:v>0.11235170969993016</c:v>
                </c:pt>
                <c:pt idx="9">
                  <c:v>0.11881824020552345</c:v>
                </c:pt>
                <c:pt idx="10">
                  <c:v>3.2869785082174571E-2</c:v>
                </c:pt>
              </c:numCache>
            </c:numRef>
          </c:val>
        </c:ser>
        <c:ser>
          <c:idx val="1"/>
          <c:order val="1"/>
          <c:tx>
            <c:strRef>
              <c:f>[1]Data!$C$1</c:f>
              <c:strCache>
                <c:ptCount val="1"/>
                <c:pt idx="0">
                  <c:v>DEC 11 vs. DEC 10</c:v>
                </c:pt>
              </c:strCache>
            </c:strRef>
          </c:tx>
          <c:invertIfNegative val="0"/>
          <c:cat>
            <c:strRef>
              <c:f>[1]Data!$A$2:$A$12</c:f>
              <c:strCache>
                <c:ptCount val="11"/>
                <c:pt idx="0">
                  <c:v>Flour</c:v>
                </c:pt>
                <c:pt idx="1">
                  <c:v>Corn Sweetners</c:v>
                </c:pt>
                <c:pt idx="2">
                  <c:v>Dairy</c:v>
                </c:pt>
                <c:pt idx="3">
                  <c:v>Shortening &amp; Cooking Oil</c:v>
                </c:pt>
                <c:pt idx="4">
                  <c:v>Bakery</c:v>
                </c:pt>
                <c:pt idx="5">
                  <c:v>Beef</c:v>
                </c:pt>
                <c:pt idx="6">
                  <c:v>Pork</c:v>
                </c:pt>
                <c:pt idx="7">
                  <c:v>Chicken</c:v>
                </c:pt>
                <c:pt idx="8">
                  <c:v>Turkey</c:v>
                </c:pt>
                <c:pt idx="9">
                  <c:v>Meat</c:v>
                </c:pt>
                <c:pt idx="10">
                  <c:v>Bottled Beer</c:v>
                </c:pt>
              </c:strCache>
            </c:strRef>
          </c:cat>
          <c:val>
            <c:numRef>
              <c:f>[1]Data!$C$2:$C$12</c:f>
              <c:numCache>
                <c:formatCode>General</c:formatCode>
                <c:ptCount val="11"/>
                <c:pt idx="0">
                  <c:v>-4.2253521126760828E-3</c:v>
                </c:pt>
                <c:pt idx="1">
                  <c:v>0.10946589106292975</c:v>
                </c:pt>
                <c:pt idx="2">
                  <c:v>0.11627906976744186</c:v>
                </c:pt>
                <c:pt idx="3">
                  <c:v>0.16334355828220845</c:v>
                </c:pt>
                <c:pt idx="4">
                  <c:v>4.8484848484848485E-2</c:v>
                </c:pt>
                <c:pt idx="5">
                  <c:v>0.15251572327044019</c:v>
                </c:pt>
                <c:pt idx="6">
                  <c:v>7.0000000000000007E-2</c:v>
                </c:pt>
                <c:pt idx="7">
                  <c:v>5.7284299858557243E-2</c:v>
                </c:pt>
                <c:pt idx="8">
                  <c:v>9.4905792044661499E-2</c:v>
                </c:pt>
                <c:pt idx="9">
                  <c:v>0.11817597944765579</c:v>
                </c:pt>
                <c:pt idx="10">
                  <c:v>3.539823008849572E-2</c:v>
                </c:pt>
              </c:numCache>
            </c:numRef>
          </c:val>
        </c:ser>
        <c:dLbls>
          <c:showLegendKey val="0"/>
          <c:showVal val="0"/>
          <c:showCatName val="0"/>
          <c:showSerName val="0"/>
          <c:showPercent val="0"/>
          <c:showBubbleSize val="0"/>
        </c:dLbls>
        <c:gapWidth val="75"/>
        <c:overlap val="-25"/>
        <c:axId val="196198784"/>
        <c:axId val="196200320"/>
      </c:barChart>
      <c:catAx>
        <c:axId val="196198784"/>
        <c:scaling>
          <c:orientation val="minMax"/>
        </c:scaling>
        <c:delete val="0"/>
        <c:axPos val="l"/>
        <c:majorTickMark val="none"/>
        <c:minorTickMark val="none"/>
        <c:tickLblPos val="low"/>
        <c:crossAx val="196200320"/>
        <c:crosses val="autoZero"/>
        <c:auto val="1"/>
        <c:lblAlgn val="ctr"/>
        <c:lblOffset val="100"/>
        <c:noMultiLvlLbl val="0"/>
      </c:catAx>
      <c:valAx>
        <c:axId val="196200320"/>
        <c:scaling>
          <c:orientation val="minMax"/>
        </c:scaling>
        <c:delete val="0"/>
        <c:axPos val="b"/>
        <c:majorGridlines/>
        <c:numFmt formatCode="0%" sourceLinked="0"/>
        <c:majorTickMark val="none"/>
        <c:minorTickMark val="none"/>
        <c:tickLblPos val="nextTo"/>
        <c:spPr>
          <a:ln w="9525">
            <a:noFill/>
          </a:ln>
        </c:spPr>
        <c:crossAx val="196198784"/>
        <c:crosses val="autoZero"/>
        <c:crossBetween val="between"/>
      </c:valAx>
      <c:dTable>
        <c:showHorzBorder val="1"/>
        <c:showVertBorder val="1"/>
        <c:showOutline val="1"/>
        <c:showKeys val="1"/>
      </c:dTable>
    </c:plotArea>
    <c:legend>
      <c:legendPos val="b"/>
      <c:overlay val="0"/>
    </c:legend>
    <c:plotVisOnly val="1"/>
    <c:dispBlanksAs val="gap"/>
    <c:showDLblsOverMax val="0"/>
  </c:chart>
  <c:printSettings>
    <c:headerFooter/>
    <c:pageMargins b="0.75000000000000377" l="0.70000000000000062" r="0.70000000000000062" t="0.75000000000000377" header="0.30000000000000032" footer="0.30000000000000032"/>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a:pPr>
            <a:r>
              <a:rPr lang="en-US" sz="800"/>
              <a:t>Paul's U.S. Currency Index</a:t>
            </a:r>
          </a:p>
        </c:rich>
      </c:tx>
      <c:overlay val="0"/>
    </c:title>
    <c:autoTitleDeleted val="0"/>
    <c:plotArea>
      <c:layout/>
      <c:barChart>
        <c:barDir val="col"/>
        <c:grouping val="clustered"/>
        <c:varyColors val="0"/>
        <c:ser>
          <c:idx val="0"/>
          <c:order val="0"/>
          <c:tx>
            <c:v>Currency Index</c:v>
          </c:tx>
          <c:invertIfNegative val="0"/>
          <c:trendline>
            <c:trendlineType val="movingAvg"/>
            <c:period val="2"/>
            <c:dispRSqr val="0"/>
            <c:dispEq val="0"/>
          </c:trendline>
          <c:cat>
            <c:strRef>
              <c:f>'Currency Index'!$C$2:$C$53</c:f>
              <c:strCache>
                <c:ptCount val="49"/>
                <c:pt idx="5">
                  <c:v>F</c:v>
                </c:pt>
                <c:pt idx="9">
                  <c:v>M</c:v>
                </c:pt>
                <c:pt idx="13">
                  <c:v>A</c:v>
                </c:pt>
                <c:pt idx="18">
                  <c:v>M</c:v>
                </c:pt>
                <c:pt idx="22">
                  <c:v>J</c:v>
                </c:pt>
                <c:pt idx="26">
                  <c:v>J</c:v>
                </c:pt>
                <c:pt idx="31">
                  <c:v>A</c:v>
                </c:pt>
                <c:pt idx="35">
                  <c:v>S</c:v>
                </c:pt>
                <c:pt idx="39">
                  <c:v>O</c:v>
                </c:pt>
                <c:pt idx="44">
                  <c:v>N</c:v>
                </c:pt>
                <c:pt idx="48">
                  <c:v>D</c:v>
                </c:pt>
              </c:strCache>
            </c:strRef>
          </c:cat>
          <c:val>
            <c:numRef>
              <c:f>'Currency Index'!$J$2:$J$25</c:f>
              <c:numCache>
                <c:formatCode>General</c:formatCode>
                <c:ptCount val="24"/>
                <c:pt idx="0">
                  <c:v>1.9372972304535003</c:v>
                </c:pt>
                <c:pt idx="1">
                  <c:v>1.9447057862067809</c:v>
                </c:pt>
                <c:pt idx="2">
                  <c:v>1.9437302920225039</c:v>
                </c:pt>
                <c:pt idx="3">
                  <c:v>1.9681621723033422</c:v>
                </c:pt>
                <c:pt idx="4">
                  <c:v>1.9228904705211183</c:v>
                </c:pt>
                <c:pt idx="5">
                  <c:v>1.9200723354061939</c:v>
                </c:pt>
                <c:pt idx="6">
                  <c:v>1.9218346362092995</c:v>
                </c:pt>
                <c:pt idx="7">
                  <c:v>1.9170399809408909</c:v>
                </c:pt>
                <c:pt idx="8">
                  <c:v>1.9144980705149295</c:v>
                </c:pt>
                <c:pt idx="9">
                  <c:v>1.9240784438650393</c:v>
                </c:pt>
                <c:pt idx="10">
                  <c:v>1.9278177619386423</c:v>
                </c:pt>
                <c:pt idx="11">
                  <c:v>1.9220052013319457</c:v>
                </c:pt>
                <c:pt idx="12">
                  <c:v>1.9148521581822788</c:v>
                </c:pt>
                <c:pt idx="13">
                  <c:v>1.9185405741291917</c:v>
                </c:pt>
                <c:pt idx="14">
                  <c:v>1.9214070221942989</c:v>
                </c:pt>
                <c:pt idx="15">
                  <c:v>1.9190506390013069</c:v>
                </c:pt>
                <c:pt idx="16">
                  <c:v>1.9139273117091089</c:v>
                </c:pt>
                <c:pt idx="17">
                  <c:v>1.9116685849922774</c:v>
                </c:pt>
                <c:pt idx="18">
                  <c:v>1.9215522648596726</c:v>
                </c:pt>
                <c:pt idx="19">
                  <c:v>1.9354781982601772</c:v>
                </c:pt>
                <c:pt idx="20">
                  <c:v>1.9475957610220562</c:v>
                </c:pt>
                <c:pt idx="21">
                  <c:v>1.9557257653144986</c:v>
                </c:pt>
                <c:pt idx="22">
                  <c:v>1.9550525407951178</c:v>
                </c:pt>
                <c:pt idx="23">
                  <c:v>1.9554147921143099</c:v>
                </c:pt>
              </c:numCache>
            </c:numRef>
          </c:val>
        </c:ser>
        <c:dLbls>
          <c:showLegendKey val="0"/>
          <c:showVal val="0"/>
          <c:showCatName val="0"/>
          <c:showSerName val="0"/>
          <c:showPercent val="0"/>
          <c:showBubbleSize val="0"/>
        </c:dLbls>
        <c:gapWidth val="150"/>
        <c:axId val="196552192"/>
        <c:axId val="196553728"/>
      </c:barChart>
      <c:catAx>
        <c:axId val="196552192"/>
        <c:scaling>
          <c:orientation val="minMax"/>
        </c:scaling>
        <c:delete val="0"/>
        <c:axPos val="b"/>
        <c:majorTickMark val="out"/>
        <c:minorTickMark val="none"/>
        <c:tickLblPos val="nextTo"/>
        <c:txPr>
          <a:bodyPr anchor="ctr" anchorCtr="0"/>
          <a:lstStyle/>
          <a:p>
            <a:pPr>
              <a:defRPr sz="650"/>
            </a:pPr>
            <a:endParaRPr lang="en-US"/>
          </a:p>
        </c:txPr>
        <c:crossAx val="196553728"/>
        <c:crosses val="autoZero"/>
        <c:auto val="1"/>
        <c:lblAlgn val="ctr"/>
        <c:lblOffset val="100"/>
        <c:noMultiLvlLbl val="0"/>
      </c:catAx>
      <c:valAx>
        <c:axId val="196553728"/>
        <c:scaling>
          <c:orientation val="minMax"/>
        </c:scaling>
        <c:delete val="0"/>
        <c:axPos val="l"/>
        <c:majorGridlines/>
        <c:numFmt formatCode="General" sourceLinked="1"/>
        <c:majorTickMark val="out"/>
        <c:minorTickMark val="none"/>
        <c:tickLblPos val="nextTo"/>
        <c:txPr>
          <a:bodyPr/>
          <a:lstStyle/>
          <a:p>
            <a:pPr>
              <a:defRPr sz="650"/>
            </a:pPr>
            <a:endParaRPr lang="en-US"/>
          </a:p>
        </c:txPr>
        <c:crossAx val="196552192"/>
        <c:crosses val="autoZero"/>
        <c:crossBetween val="between"/>
      </c:valAx>
    </c:plotArea>
    <c:plotVisOnly val="1"/>
    <c:dispBlanksAs val="gap"/>
    <c:showDLblsOverMax val="0"/>
  </c:chart>
  <c:spPr>
    <a:ln>
      <a:solidFill>
        <a:srgbClr val="C00000"/>
      </a:solidFill>
    </a:ln>
  </c:spPr>
  <c:printSettings>
    <c:headerFooter/>
    <c:pageMargins b="0.75000000000000455" l="0.70000000000000062" r="0.70000000000000062" t="0.75000000000000455"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Calibri"/>
                <a:ea typeface="Calibri"/>
                <a:cs typeface="Calibri"/>
              </a:defRPr>
            </a:pPr>
            <a:r>
              <a:rPr lang="en-US" sz="800"/>
              <a:t>Soybean Oil &amp; Crude Oil Relationship</a:t>
            </a:r>
          </a:p>
        </c:rich>
      </c:tx>
      <c:overlay val="0"/>
    </c:title>
    <c:autoTitleDeleted val="0"/>
    <c:plotArea>
      <c:layout/>
      <c:lineChart>
        <c:grouping val="standard"/>
        <c:varyColors val="0"/>
        <c:ser>
          <c:idx val="0"/>
          <c:order val="0"/>
          <c:tx>
            <c:strRef>
              <c:f>Sheet2!$D$1</c:f>
              <c:strCache>
                <c:ptCount val="1"/>
                <c:pt idx="0">
                  <c:v>Crude</c:v>
                </c:pt>
              </c:strCache>
            </c:strRef>
          </c:tx>
          <c:spPr>
            <a:ln w="15875"/>
          </c:spPr>
          <c:marker>
            <c:symbol val="none"/>
          </c:marker>
          <c:cat>
            <c:strRef>
              <c:f>Sheet2!$B$16:$B$183</c:f>
              <c:strCache>
                <c:ptCount val="127"/>
                <c:pt idx="0">
                  <c:v>J</c:v>
                </c:pt>
                <c:pt idx="4">
                  <c:v>F</c:v>
                </c:pt>
                <c:pt idx="8">
                  <c:v>M</c:v>
                </c:pt>
                <c:pt idx="13">
                  <c:v>A</c:v>
                </c:pt>
                <c:pt idx="17">
                  <c:v>M</c:v>
                </c:pt>
                <c:pt idx="21">
                  <c:v>J</c:v>
                </c:pt>
                <c:pt idx="26">
                  <c:v>J</c:v>
                </c:pt>
                <c:pt idx="30">
                  <c:v>A</c:v>
                </c:pt>
                <c:pt idx="35">
                  <c:v>S</c:v>
                </c:pt>
                <c:pt idx="39">
                  <c:v>O</c:v>
                </c:pt>
                <c:pt idx="43">
                  <c:v>N</c:v>
                </c:pt>
                <c:pt idx="48">
                  <c:v>D</c:v>
                </c:pt>
                <c:pt idx="52">
                  <c:v>J</c:v>
                </c:pt>
                <c:pt idx="56">
                  <c:v>F</c:v>
                </c:pt>
                <c:pt idx="60">
                  <c:v>M</c:v>
                </c:pt>
                <c:pt idx="65">
                  <c:v>A</c:v>
                </c:pt>
                <c:pt idx="69">
                  <c:v>M</c:v>
                </c:pt>
                <c:pt idx="74">
                  <c:v>J</c:v>
                </c:pt>
                <c:pt idx="78">
                  <c:v>J</c:v>
                </c:pt>
                <c:pt idx="82">
                  <c:v>A</c:v>
                </c:pt>
                <c:pt idx="87">
                  <c:v>S</c:v>
                </c:pt>
                <c:pt idx="91">
                  <c:v>O</c:v>
                </c:pt>
                <c:pt idx="95">
                  <c:v>N</c:v>
                </c:pt>
                <c:pt idx="99">
                  <c:v>D</c:v>
                </c:pt>
                <c:pt idx="104">
                  <c:v>J</c:v>
                </c:pt>
                <c:pt idx="109">
                  <c:v>F</c:v>
                </c:pt>
                <c:pt idx="113">
                  <c:v>M</c:v>
                </c:pt>
                <c:pt idx="117">
                  <c:v>A</c:v>
                </c:pt>
                <c:pt idx="122">
                  <c:v>M</c:v>
                </c:pt>
                <c:pt idx="126">
                  <c:v>J</c:v>
                </c:pt>
              </c:strCache>
            </c:strRef>
          </c:cat>
          <c:val>
            <c:numRef>
              <c:f>Sheet2!$D$55:$D$183</c:f>
              <c:numCache>
                <c:formatCode>_("$"* #,##0.00_);_("$"* \(#,##0.00\);_("$"* "-"??_);_(@_)</c:formatCode>
                <c:ptCount val="129"/>
                <c:pt idx="0">
                  <c:v>81.944000000000003</c:v>
                </c:pt>
                <c:pt idx="1">
                  <c:v>80.069999999999993</c:v>
                </c:pt>
                <c:pt idx="2">
                  <c:v>76.814999999999998</c:v>
                </c:pt>
                <c:pt idx="3">
                  <c:v>74.034000000000006</c:v>
                </c:pt>
                <c:pt idx="4">
                  <c:v>74.593999999999994</c:v>
                </c:pt>
                <c:pt idx="5">
                  <c:v>73.897999999999996</c:v>
                </c:pt>
                <c:pt idx="6">
                  <c:v>78.302999999999997</c:v>
                </c:pt>
                <c:pt idx="7">
                  <c:v>79.37</c:v>
                </c:pt>
                <c:pt idx="8">
                  <c:v>80.191999999999993</c:v>
                </c:pt>
                <c:pt idx="9">
                  <c:v>81.760000000000005</c:v>
                </c:pt>
                <c:pt idx="10">
                  <c:v>81.462000000000003</c:v>
                </c:pt>
                <c:pt idx="11">
                  <c:v>80.86</c:v>
                </c:pt>
                <c:pt idx="12">
                  <c:v>83.293000000000006</c:v>
                </c:pt>
                <c:pt idx="13">
                  <c:v>85.93</c:v>
                </c:pt>
                <c:pt idx="14">
                  <c:v>84.596000000000004</c:v>
                </c:pt>
                <c:pt idx="15">
                  <c:v>83.48</c:v>
                </c:pt>
                <c:pt idx="16">
                  <c:v>84.236000000000004</c:v>
                </c:pt>
                <c:pt idx="17">
                  <c:v>80.224000000000004</c:v>
                </c:pt>
                <c:pt idx="18">
                  <c:v>74.965999999999994</c:v>
                </c:pt>
                <c:pt idx="19">
                  <c:v>69.481999999999999</c:v>
                </c:pt>
                <c:pt idx="20">
                  <c:v>71.798000000000002</c:v>
                </c:pt>
                <c:pt idx="21">
                  <c:v>72.89</c:v>
                </c:pt>
                <c:pt idx="22">
                  <c:v>73.414000000000001</c:v>
                </c:pt>
                <c:pt idx="23">
                  <c:v>76.739999999999995</c:v>
                </c:pt>
                <c:pt idx="24">
                  <c:v>77.349999999999994</c:v>
                </c:pt>
                <c:pt idx="25">
                  <c:v>74.981999999999999</c:v>
                </c:pt>
                <c:pt idx="26">
                  <c:v>74.394999999999996</c:v>
                </c:pt>
                <c:pt idx="27">
                  <c:v>76.353999999999999</c:v>
                </c:pt>
                <c:pt idx="28">
                  <c:v>77.763999999999996</c:v>
                </c:pt>
                <c:pt idx="29">
                  <c:v>78.156000000000006</c:v>
                </c:pt>
                <c:pt idx="30">
                  <c:v>81.813999999999993</c:v>
                </c:pt>
                <c:pt idx="31">
                  <c:v>78.176000000000002</c:v>
                </c:pt>
                <c:pt idx="32">
                  <c:v>74.864000000000004</c:v>
                </c:pt>
                <c:pt idx="33">
                  <c:v>73.156000000000006</c:v>
                </c:pt>
                <c:pt idx="34">
                  <c:v>74.03</c:v>
                </c:pt>
                <c:pt idx="35">
                  <c:v>74.864999999999995</c:v>
                </c:pt>
                <c:pt idx="36">
                  <c:v>75.647999999999996</c:v>
                </c:pt>
                <c:pt idx="37">
                  <c:v>74.951999999999998</c:v>
                </c:pt>
                <c:pt idx="38">
                  <c:v>78.099999999999994</c:v>
                </c:pt>
                <c:pt idx="39">
                  <c:v>82.37</c:v>
                </c:pt>
                <c:pt idx="40">
                  <c:v>82.165999999999997</c:v>
                </c:pt>
                <c:pt idx="41">
                  <c:v>81.317999999999998</c:v>
                </c:pt>
                <c:pt idx="42">
                  <c:v>82.123999999999995</c:v>
                </c:pt>
                <c:pt idx="43">
                  <c:v>84.975999999999999</c:v>
                </c:pt>
                <c:pt idx="44">
                  <c:v>86.855999999999995</c:v>
                </c:pt>
                <c:pt idx="45">
                  <c:v>82.2</c:v>
                </c:pt>
                <c:pt idx="46">
                  <c:v>82.528000000000006</c:v>
                </c:pt>
                <c:pt idx="47">
                  <c:v>86.756</c:v>
                </c:pt>
                <c:pt idx="48">
                  <c:v>88.501999999999995</c:v>
                </c:pt>
                <c:pt idx="49">
                  <c:v>88.245999999999995</c:v>
                </c:pt>
                <c:pt idx="50">
                  <c:v>90.155000000000001</c:v>
                </c:pt>
                <c:pt idx="51">
                  <c:v>90.863</c:v>
                </c:pt>
                <c:pt idx="52">
                  <c:v>89.528000000000006</c:v>
                </c:pt>
                <c:pt idx="53">
                  <c:v>91.031999999999996</c:v>
                </c:pt>
                <c:pt idx="54">
                  <c:v>90.052999999999997</c:v>
                </c:pt>
                <c:pt idx="55">
                  <c:v>87.274000000000001</c:v>
                </c:pt>
                <c:pt idx="56">
                  <c:v>90.677999999999997</c:v>
                </c:pt>
                <c:pt idx="57">
                  <c:v>86.688000000000002</c:v>
                </c:pt>
                <c:pt idx="58">
                  <c:v>85.335999999999999</c:v>
                </c:pt>
                <c:pt idx="59">
                  <c:v>96.707999999999998</c:v>
                </c:pt>
                <c:pt idx="60">
                  <c:v>101.032</c:v>
                </c:pt>
                <c:pt idx="61">
                  <c:v>103.776</c:v>
                </c:pt>
                <c:pt idx="62">
                  <c:v>99.894000000000005</c:v>
                </c:pt>
                <c:pt idx="63">
                  <c:v>104.616</c:v>
                </c:pt>
                <c:pt idx="64">
                  <c:v>105.54</c:v>
                </c:pt>
                <c:pt idx="65">
                  <c:v>109.746</c:v>
                </c:pt>
                <c:pt idx="66">
                  <c:v>108.21</c:v>
                </c:pt>
                <c:pt idx="67">
                  <c:v>109.753</c:v>
                </c:pt>
                <c:pt idx="68">
                  <c:v>112.69799999999999</c:v>
                </c:pt>
                <c:pt idx="69">
                  <c:v>106.158</c:v>
                </c:pt>
                <c:pt idx="70">
                  <c:v>100.652</c:v>
                </c:pt>
                <c:pt idx="71">
                  <c:v>98.462000000000003</c:v>
                </c:pt>
                <c:pt idx="72">
                  <c:v>99.885999999999996</c:v>
                </c:pt>
                <c:pt idx="73">
                  <c:v>100.90300000000001</c:v>
                </c:pt>
                <c:pt idx="74">
                  <c:v>100.012</c:v>
                </c:pt>
                <c:pt idx="75">
                  <c:v>95.888000000000005</c:v>
                </c:pt>
                <c:pt idx="76">
                  <c:v>92.85</c:v>
                </c:pt>
                <c:pt idx="77">
                  <c:v>93.725999999999999</c:v>
                </c:pt>
                <c:pt idx="78">
                  <c:v>97.102999999999994</c:v>
                </c:pt>
                <c:pt idx="79">
                  <c:v>96.712000000000003</c:v>
                </c:pt>
                <c:pt idx="80">
                  <c:v>98.114000000000004</c:v>
                </c:pt>
                <c:pt idx="81">
                  <c:v>97.866</c:v>
                </c:pt>
                <c:pt idx="82">
                  <c:v>90.823999999999998</c:v>
                </c:pt>
                <c:pt idx="83">
                  <c:v>82.92</c:v>
                </c:pt>
                <c:pt idx="84">
                  <c:v>85.35</c:v>
                </c:pt>
                <c:pt idx="85">
                  <c:v>85.078000000000003</c:v>
                </c:pt>
                <c:pt idx="86">
                  <c:v>88.272000000000006</c:v>
                </c:pt>
                <c:pt idx="87">
                  <c:v>87.912999999999997</c:v>
                </c:pt>
                <c:pt idx="88">
                  <c:v>88.933999999999997</c:v>
                </c:pt>
                <c:pt idx="89">
                  <c:v>83.774000000000001</c:v>
                </c:pt>
                <c:pt idx="90">
                  <c:v>81.447999999999993</c:v>
                </c:pt>
                <c:pt idx="91">
                  <c:v>79.706000000000003</c:v>
                </c:pt>
                <c:pt idx="92">
                  <c:v>85.563999999999993</c:v>
                </c:pt>
                <c:pt idx="93">
                  <c:v>86.706000000000003</c:v>
                </c:pt>
                <c:pt idx="94">
                  <c:v>92.384</c:v>
                </c:pt>
                <c:pt idx="95">
                  <c:v>93.244</c:v>
                </c:pt>
                <c:pt idx="96">
                  <c:v>96.965999999999994</c:v>
                </c:pt>
                <c:pt idx="97">
                  <c:v>99.266000000000005</c:v>
                </c:pt>
                <c:pt idx="98">
                  <c:v>96.968000000000004</c:v>
                </c:pt>
                <c:pt idx="99">
                  <c:v>99.903999999999996</c:v>
                </c:pt>
                <c:pt idx="100">
                  <c:v>100.102</c:v>
                </c:pt>
                <c:pt idx="101">
                  <c:v>96.052000000000007</c:v>
                </c:pt>
                <c:pt idx="102">
                  <c:v>97.796000000000006</c:v>
                </c:pt>
                <c:pt idx="103">
                  <c:v>98.265000000000001</c:v>
                </c:pt>
                <c:pt idx="104">
                  <c:v>102.38800000000001</c:v>
                </c:pt>
                <c:pt idx="105">
                  <c:v>100.444</c:v>
                </c:pt>
                <c:pt idx="106">
                  <c:v>100.038</c:v>
                </c:pt>
                <c:pt idx="107">
                  <c:v>99.378</c:v>
                </c:pt>
                <c:pt idx="108">
                  <c:v>97.813999999999993</c:v>
                </c:pt>
                <c:pt idx="109">
                  <c:v>98.507999999999996</c:v>
                </c:pt>
                <c:pt idx="110">
                  <c:v>102.023</c:v>
                </c:pt>
                <c:pt idx="111">
                  <c:v>107.43</c:v>
                </c:pt>
                <c:pt idx="112">
                  <c:v>107.544</c:v>
                </c:pt>
                <c:pt idx="113">
                  <c:v>106.312</c:v>
                </c:pt>
                <c:pt idx="114">
                  <c:v>106.13</c:v>
                </c:pt>
                <c:pt idx="115">
                  <c:v>106.63800000000001</c:v>
                </c:pt>
                <c:pt idx="116">
                  <c:v>105.11499999999999</c:v>
                </c:pt>
                <c:pt idx="117">
                  <c:v>103.97199999999999</c:v>
                </c:pt>
                <c:pt idx="118">
                  <c:v>102.53</c:v>
                </c:pt>
                <c:pt idx="119">
                  <c:v>103.024</c:v>
                </c:pt>
                <c:pt idx="120">
                  <c:v>104.042</c:v>
                </c:pt>
                <c:pt idx="121">
                  <c:v>103.456</c:v>
                </c:pt>
                <c:pt idx="122">
                  <c:v>96.994</c:v>
                </c:pt>
                <c:pt idx="123">
                  <c:v>93.122</c:v>
                </c:pt>
                <c:pt idx="124">
                  <c:v>91.13</c:v>
                </c:pt>
                <c:pt idx="125">
                  <c:v>87.084999999999994</c:v>
                </c:pt>
                <c:pt idx="126">
                  <c:v>84.441999999999993</c:v>
                </c:pt>
                <c:pt idx="127">
                  <c:v>83.316000000000003</c:v>
                </c:pt>
                <c:pt idx="128">
                  <c:v>81.311999999999998</c:v>
                </c:pt>
              </c:numCache>
            </c:numRef>
          </c:val>
          <c:smooth val="0"/>
        </c:ser>
        <c:dLbls>
          <c:showLegendKey val="0"/>
          <c:showVal val="0"/>
          <c:showCatName val="0"/>
          <c:showSerName val="0"/>
          <c:showPercent val="0"/>
          <c:showBubbleSize val="0"/>
        </c:dLbls>
        <c:marker val="1"/>
        <c:smooth val="0"/>
        <c:axId val="196817280"/>
        <c:axId val="196818816"/>
      </c:lineChart>
      <c:lineChart>
        <c:grouping val="standard"/>
        <c:varyColors val="0"/>
        <c:ser>
          <c:idx val="1"/>
          <c:order val="1"/>
          <c:tx>
            <c:strRef>
              <c:f>Sheet2!$E$1</c:f>
              <c:strCache>
                <c:ptCount val="1"/>
                <c:pt idx="0">
                  <c:v>Soybean Oil</c:v>
                </c:pt>
              </c:strCache>
            </c:strRef>
          </c:tx>
          <c:spPr>
            <a:ln w="15875"/>
          </c:spPr>
          <c:marker>
            <c:symbol val="none"/>
          </c:marker>
          <c:cat>
            <c:strRef>
              <c:f>Sheet2!$B$16:$B$179</c:f>
              <c:strCache>
                <c:ptCount val="123"/>
                <c:pt idx="0">
                  <c:v>J</c:v>
                </c:pt>
                <c:pt idx="4">
                  <c:v>F</c:v>
                </c:pt>
                <c:pt idx="8">
                  <c:v>M</c:v>
                </c:pt>
                <c:pt idx="13">
                  <c:v>A</c:v>
                </c:pt>
                <c:pt idx="17">
                  <c:v>M</c:v>
                </c:pt>
                <c:pt idx="21">
                  <c:v>J</c:v>
                </c:pt>
                <c:pt idx="26">
                  <c:v>J</c:v>
                </c:pt>
                <c:pt idx="30">
                  <c:v>A</c:v>
                </c:pt>
                <c:pt idx="35">
                  <c:v>S</c:v>
                </c:pt>
                <c:pt idx="39">
                  <c:v>O</c:v>
                </c:pt>
                <c:pt idx="43">
                  <c:v>N</c:v>
                </c:pt>
                <c:pt idx="48">
                  <c:v>D</c:v>
                </c:pt>
                <c:pt idx="52">
                  <c:v>J</c:v>
                </c:pt>
                <c:pt idx="56">
                  <c:v>F</c:v>
                </c:pt>
                <c:pt idx="60">
                  <c:v>M</c:v>
                </c:pt>
                <c:pt idx="65">
                  <c:v>A</c:v>
                </c:pt>
                <c:pt idx="69">
                  <c:v>M</c:v>
                </c:pt>
                <c:pt idx="74">
                  <c:v>J</c:v>
                </c:pt>
                <c:pt idx="78">
                  <c:v>J</c:v>
                </c:pt>
                <c:pt idx="82">
                  <c:v>A</c:v>
                </c:pt>
                <c:pt idx="87">
                  <c:v>S</c:v>
                </c:pt>
                <c:pt idx="91">
                  <c:v>O</c:v>
                </c:pt>
                <c:pt idx="95">
                  <c:v>N</c:v>
                </c:pt>
                <c:pt idx="99">
                  <c:v>D</c:v>
                </c:pt>
                <c:pt idx="104">
                  <c:v>J</c:v>
                </c:pt>
                <c:pt idx="109">
                  <c:v>F</c:v>
                </c:pt>
                <c:pt idx="113">
                  <c:v>M</c:v>
                </c:pt>
                <c:pt idx="117">
                  <c:v>A</c:v>
                </c:pt>
                <c:pt idx="122">
                  <c:v>M</c:v>
                </c:pt>
              </c:strCache>
            </c:strRef>
          </c:cat>
          <c:val>
            <c:numRef>
              <c:f>Sheet2!$E$55:$E$183</c:f>
              <c:numCache>
                <c:formatCode>_("$"* #,##0.0000_);_("$"* \(#,##0.0000\);_("$"* "-"????_);_(@_)</c:formatCode>
                <c:ptCount val="129"/>
                <c:pt idx="0">
                  <c:v>0.40360000000000001</c:v>
                </c:pt>
                <c:pt idx="1">
                  <c:v>0.38279999999999997</c:v>
                </c:pt>
                <c:pt idx="2">
                  <c:v>0.36859999999999998</c:v>
                </c:pt>
                <c:pt idx="3">
                  <c:v>0.36380000000000001</c:v>
                </c:pt>
                <c:pt idx="4">
                  <c:v>0.3695</c:v>
                </c:pt>
                <c:pt idx="5">
                  <c:v>0.38119999999999998</c:v>
                </c:pt>
                <c:pt idx="6">
                  <c:v>0.38729999999999998</c:v>
                </c:pt>
                <c:pt idx="7">
                  <c:v>0.38800000000000001</c:v>
                </c:pt>
                <c:pt idx="8">
                  <c:v>0.39739999999999998</c:v>
                </c:pt>
                <c:pt idx="9">
                  <c:v>0.39900000000000002</c:v>
                </c:pt>
                <c:pt idx="10">
                  <c:v>0.39300000000000002</c:v>
                </c:pt>
                <c:pt idx="11">
                  <c:v>0.39200000000000002</c:v>
                </c:pt>
                <c:pt idx="12">
                  <c:v>0.3881</c:v>
                </c:pt>
                <c:pt idx="13">
                  <c:v>0.39829999999999999</c:v>
                </c:pt>
                <c:pt idx="14">
                  <c:v>0.39810000000000001</c:v>
                </c:pt>
                <c:pt idx="15">
                  <c:v>0.39069999999999999</c:v>
                </c:pt>
                <c:pt idx="16">
                  <c:v>0.38869999999999999</c:v>
                </c:pt>
                <c:pt idx="17">
                  <c:v>0.38319999999999999</c:v>
                </c:pt>
                <c:pt idx="18">
                  <c:v>0.3785</c:v>
                </c:pt>
                <c:pt idx="19">
                  <c:v>0.37230000000000002</c:v>
                </c:pt>
                <c:pt idx="20">
                  <c:v>0.37669999999999998</c:v>
                </c:pt>
                <c:pt idx="21">
                  <c:v>0.3735</c:v>
                </c:pt>
                <c:pt idx="22">
                  <c:v>0.36709999999999998</c:v>
                </c:pt>
                <c:pt idx="23">
                  <c:v>0.37859999999999999</c:v>
                </c:pt>
                <c:pt idx="24">
                  <c:v>0.37580000000000002</c:v>
                </c:pt>
                <c:pt idx="25">
                  <c:v>0.36209999999999998</c:v>
                </c:pt>
                <c:pt idx="26">
                  <c:v>0.36720000000000003</c:v>
                </c:pt>
                <c:pt idx="27">
                  <c:v>0.37969999999999998</c:v>
                </c:pt>
                <c:pt idx="28">
                  <c:v>0.38519999999999999</c:v>
                </c:pt>
                <c:pt idx="29">
                  <c:v>0.3906</c:v>
                </c:pt>
                <c:pt idx="30">
                  <c:v>0.4108</c:v>
                </c:pt>
                <c:pt idx="31">
                  <c:v>0.4168</c:v>
                </c:pt>
                <c:pt idx="32">
                  <c:v>0.40660000000000002</c:v>
                </c:pt>
                <c:pt idx="33">
                  <c:v>0.39510000000000001</c:v>
                </c:pt>
                <c:pt idx="34">
                  <c:v>0.39789999999999998</c:v>
                </c:pt>
                <c:pt idx="35">
                  <c:v>0.41189999999999999</c:v>
                </c:pt>
                <c:pt idx="36">
                  <c:v>0.41510000000000002</c:v>
                </c:pt>
                <c:pt idx="37">
                  <c:v>0.43190000000000001</c:v>
                </c:pt>
                <c:pt idx="38">
                  <c:v>0.44280000000000003</c:v>
                </c:pt>
                <c:pt idx="39">
                  <c:v>0.44</c:v>
                </c:pt>
                <c:pt idx="40">
                  <c:v>0.47110000000000002</c:v>
                </c:pt>
                <c:pt idx="41">
                  <c:v>0.47949999999999998</c:v>
                </c:pt>
                <c:pt idx="42">
                  <c:v>0.49519999999999997</c:v>
                </c:pt>
                <c:pt idx="43">
                  <c:v>0.50549999999999995</c:v>
                </c:pt>
                <c:pt idx="44">
                  <c:v>0.53380000000000005</c:v>
                </c:pt>
                <c:pt idx="45">
                  <c:v>0.50249999999999995</c:v>
                </c:pt>
                <c:pt idx="46">
                  <c:v>0.49640000000000001</c:v>
                </c:pt>
                <c:pt idx="47">
                  <c:v>0.51670000000000005</c:v>
                </c:pt>
                <c:pt idx="48">
                  <c:v>0.53580000000000005</c:v>
                </c:pt>
                <c:pt idx="49">
                  <c:v>0.54520000000000002</c:v>
                </c:pt>
                <c:pt idx="50">
                  <c:v>0.55779999999999996</c:v>
                </c:pt>
                <c:pt idx="51">
                  <c:v>0.56740000000000002</c:v>
                </c:pt>
                <c:pt idx="52">
                  <c:v>0.56779999999999997</c:v>
                </c:pt>
                <c:pt idx="53">
                  <c:v>0.56969999999999998</c:v>
                </c:pt>
                <c:pt idx="54">
                  <c:v>0.57520000000000004</c:v>
                </c:pt>
                <c:pt idx="55">
                  <c:v>0.56869999999999998</c:v>
                </c:pt>
                <c:pt idx="56">
                  <c:v>0.58720000000000006</c:v>
                </c:pt>
                <c:pt idx="57">
                  <c:v>0.58909999999999996</c:v>
                </c:pt>
                <c:pt idx="58">
                  <c:v>0.57120000000000004</c:v>
                </c:pt>
                <c:pt idx="59">
                  <c:v>0.5514</c:v>
                </c:pt>
                <c:pt idx="60">
                  <c:v>0.57869999999999999</c:v>
                </c:pt>
                <c:pt idx="61">
                  <c:v>0.57040000000000002</c:v>
                </c:pt>
                <c:pt idx="62">
                  <c:v>0.54300000000000004</c:v>
                </c:pt>
                <c:pt idx="63">
                  <c:v>0.56040000000000001</c:v>
                </c:pt>
                <c:pt idx="64">
                  <c:v>0.57669999999999999</c:v>
                </c:pt>
                <c:pt idx="65">
                  <c:v>0.58919999999999995</c:v>
                </c:pt>
                <c:pt idx="66">
                  <c:v>0.57430000000000003</c:v>
                </c:pt>
                <c:pt idx="67">
                  <c:v>0.57830000000000004</c:v>
                </c:pt>
                <c:pt idx="68">
                  <c:v>0.57740000000000002</c:v>
                </c:pt>
                <c:pt idx="69">
                  <c:v>0.56589999999999996</c:v>
                </c:pt>
                <c:pt idx="70">
                  <c:v>0.56159999999999999</c:v>
                </c:pt>
                <c:pt idx="71">
                  <c:v>0.56830000000000003</c:v>
                </c:pt>
                <c:pt idx="72">
                  <c:v>0.57989999999999997</c:v>
                </c:pt>
                <c:pt idx="73">
                  <c:v>0.58640000000000003</c:v>
                </c:pt>
                <c:pt idx="74">
                  <c:v>0.57630000000000003</c:v>
                </c:pt>
                <c:pt idx="75">
                  <c:v>0.56589999999999996</c:v>
                </c:pt>
                <c:pt idx="76">
                  <c:v>0.55830000000000002</c:v>
                </c:pt>
                <c:pt idx="77">
                  <c:v>0.55249999999999999</c:v>
                </c:pt>
                <c:pt idx="78">
                  <c:v>0.55759999999999998</c:v>
                </c:pt>
                <c:pt idx="79">
                  <c:v>0.56920000000000004</c:v>
                </c:pt>
                <c:pt idx="80">
                  <c:v>0.56669999999999998</c:v>
                </c:pt>
                <c:pt idx="81">
                  <c:v>0.56100000000000005</c:v>
                </c:pt>
                <c:pt idx="82">
                  <c:v>0.55920000000000003</c:v>
                </c:pt>
                <c:pt idx="83">
                  <c:v>0.53610000000000002</c:v>
                </c:pt>
                <c:pt idx="84">
                  <c:v>0.5524</c:v>
                </c:pt>
                <c:pt idx="85">
                  <c:v>0.55840000000000001</c:v>
                </c:pt>
                <c:pt idx="86">
                  <c:v>0.58040000000000003</c:v>
                </c:pt>
                <c:pt idx="87">
                  <c:v>0.57940000000000003</c:v>
                </c:pt>
                <c:pt idx="88">
                  <c:v>0.56789999999999996</c:v>
                </c:pt>
                <c:pt idx="89">
                  <c:v>0.54390000000000005</c:v>
                </c:pt>
                <c:pt idx="90">
                  <c:v>0.51580000000000004</c:v>
                </c:pt>
                <c:pt idx="91">
                  <c:v>0.49109999999999998</c:v>
                </c:pt>
                <c:pt idx="92">
                  <c:v>0.51829999999999998</c:v>
                </c:pt>
                <c:pt idx="93">
                  <c:v>0.51939999999999997</c:v>
                </c:pt>
                <c:pt idx="94">
                  <c:v>0.5161</c:v>
                </c:pt>
                <c:pt idx="95">
                  <c:v>0.51339999999999997</c:v>
                </c:pt>
                <c:pt idx="96">
                  <c:v>0.5111</c:v>
                </c:pt>
                <c:pt idx="97">
                  <c:v>0.51719999999999999</c:v>
                </c:pt>
                <c:pt idx="98">
                  <c:v>0.49559999999999998</c:v>
                </c:pt>
                <c:pt idx="99">
                  <c:v>0.49390000000000001</c:v>
                </c:pt>
                <c:pt idx="100">
                  <c:v>0.49969999999999998</c:v>
                </c:pt>
                <c:pt idx="101">
                  <c:v>0.49080000000000001</c:v>
                </c:pt>
                <c:pt idx="102">
                  <c:v>0.49859999999999999</c:v>
                </c:pt>
                <c:pt idx="103">
                  <c:v>0.5171</c:v>
                </c:pt>
                <c:pt idx="104">
                  <c:v>0.52029999999999998</c:v>
                </c:pt>
                <c:pt idx="105">
                  <c:v>0.51449999999999996</c:v>
                </c:pt>
                <c:pt idx="106">
                  <c:v>0.50670000000000004</c:v>
                </c:pt>
                <c:pt idx="107">
                  <c:v>0.51539999999999997</c:v>
                </c:pt>
                <c:pt idx="108">
                  <c:v>0.51029999999999998</c:v>
                </c:pt>
                <c:pt idx="109">
                  <c:v>0.52400000000000002</c:v>
                </c:pt>
                <c:pt idx="110">
                  <c:v>0.53169999999999995</c:v>
                </c:pt>
                <c:pt idx="111">
                  <c:v>0.54190000000000005</c:v>
                </c:pt>
                <c:pt idx="112">
                  <c:v>0.5413</c:v>
                </c:pt>
                <c:pt idx="113">
                  <c:v>0.53180000000000005</c:v>
                </c:pt>
                <c:pt idx="114">
                  <c:v>0.54790000000000005</c:v>
                </c:pt>
                <c:pt idx="115">
                  <c:v>0.54590000000000005</c:v>
                </c:pt>
                <c:pt idx="116">
                  <c:v>0.54759999999999998</c:v>
                </c:pt>
                <c:pt idx="117">
                  <c:v>0.56269999999999998</c:v>
                </c:pt>
                <c:pt idx="118">
                  <c:v>0.56779999999999997</c:v>
                </c:pt>
                <c:pt idx="119">
                  <c:v>0.55520000000000003</c:v>
                </c:pt>
                <c:pt idx="120">
                  <c:v>0.55320000000000003</c:v>
                </c:pt>
                <c:pt idx="121">
                  <c:v>0.54120000000000001</c:v>
                </c:pt>
                <c:pt idx="122">
                  <c:v>0.5272</c:v>
                </c:pt>
                <c:pt idx="123">
                  <c:v>0.50849999999999995</c:v>
                </c:pt>
                <c:pt idx="124">
                  <c:v>0.49969999999999998</c:v>
                </c:pt>
                <c:pt idx="125">
                  <c:v>0.49409999999999998</c:v>
                </c:pt>
                <c:pt idx="126">
                  <c:v>0.49180000000000001</c:v>
                </c:pt>
                <c:pt idx="127">
                  <c:v>0.49</c:v>
                </c:pt>
                <c:pt idx="128">
                  <c:v>0.49909999999999999</c:v>
                </c:pt>
              </c:numCache>
            </c:numRef>
          </c:val>
          <c:smooth val="0"/>
        </c:ser>
        <c:dLbls>
          <c:showLegendKey val="0"/>
          <c:showVal val="0"/>
          <c:showCatName val="0"/>
          <c:showSerName val="0"/>
          <c:showPercent val="0"/>
          <c:showBubbleSize val="0"/>
        </c:dLbls>
        <c:marker val="1"/>
        <c:smooth val="0"/>
        <c:axId val="196820352"/>
        <c:axId val="196834432"/>
      </c:lineChart>
      <c:catAx>
        <c:axId val="196817280"/>
        <c:scaling>
          <c:orientation val="minMax"/>
        </c:scaling>
        <c:delete val="0"/>
        <c:axPos val="b"/>
        <c:numFmt formatCode="General" sourceLinked="1"/>
        <c:majorTickMark val="none"/>
        <c:minorTickMark val="none"/>
        <c:tickLblPos val="nextTo"/>
        <c:txPr>
          <a:bodyPr rot="0" vert="horz"/>
          <a:lstStyle/>
          <a:p>
            <a:pPr>
              <a:defRPr sz="400" b="0" i="0" u="none" strike="noStrike" baseline="0">
                <a:solidFill>
                  <a:srgbClr val="000000"/>
                </a:solidFill>
                <a:latin typeface="Calibri"/>
                <a:ea typeface="Calibri"/>
                <a:cs typeface="Calibri"/>
              </a:defRPr>
            </a:pPr>
            <a:endParaRPr lang="en-US"/>
          </a:p>
        </c:txPr>
        <c:crossAx val="196818816"/>
        <c:crosses val="autoZero"/>
        <c:auto val="1"/>
        <c:lblAlgn val="ctr"/>
        <c:lblOffset val="100"/>
        <c:tickLblSkip val="1"/>
        <c:noMultiLvlLbl val="0"/>
      </c:catAx>
      <c:valAx>
        <c:axId val="196818816"/>
        <c:scaling>
          <c:orientation val="minMax"/>
          <c:max val="145"/>
          <c:min val="35"/>
        </c:scaling>
        <c:delete val="0"/>
        <c:axPos val="l"/>
        <c:majorGridlines/>
        <c:numFmt formatCode="_(&quot;$&quot;* #,##0.00_);_(&quot;$&quot;* \(#,##0.00\);_(&quot;$&quot;* &quot;-&quot;??_);_(@_)" sourceLinked="1"/>
        <c:majorTickMark val="none"/>
        <c:minorTickMark val="none"/>
        <c:tickLblPos val="nextTo"/>
        <c:spPr>
          <a:ln w="9525">
            <a:noFill/>
          </a:ln>
        </c:spPr>
        <c:txPr>
          <a:bodyPr rot="0" vert="horz"/>
          <a:lstStyle/>
          <a:p>
            <a:pPr>
              <a:defRPr sz="400" b="0" i="0" u="none" strike="noStrike" baseline="0">
                <a:solidFill>
                  <a:srgbClr val="000000"/>
                </a:solidFill>
                <a:latin typeface="Calibri"/>
                <a:ea typeface="Calibri"/>
                <a:cs typeface="Calibri"/>
              </a:defRPr>
            </a:pPr>
            <a:endParaRPr lang="en-US"/>
          </a:p>
        </c:txPr>
        <c:crossAx val="196817280"/>
        <c:crosses val="autoZero"/>
        <c:crossBetween val="between"/>
      </c:valAx>
      <c:catAx>
        <c:axId val="196820352"/>
        <c:scaling>
          <c:orientation val="minMax"/>
        </c:scaling>
        <c:delete val="1"/>
        <c:axPos val="b"/>
        <c:majorTickMark val="out"/>
        <c:minorTickMark val="none"/>
        <c:tickLblPos val="none"/>
        <c:crossAx val="196834432"/>
        <c:crosses val="autoZero"/>
        <c:auto val="1"/>
        <c:lblAlgn val="ctr"/>
        <c:lblOffset val="100"/>
        <c:noMultiLvlLbl val="0"/>
      </c:catAx>
      <c:valAx>
        <c:axId val="196834432"/>
        <c:scaling>
          <c:orientation val="minMax"/>
          <c:max val="0.75000000000001132"/>
          <c:min val="0.28000000000000008"/>
        </c:scaling>
        <c:delete val="0"/>
        <c:axPos val="r"/>
        <c:numFmt formatCode="_(&quot;$&quot;* #,##0.0000_);_(&quot;$&quot;* \(#,##0.0000\);_(&quot;$&quot;* &quot;-&quot;????_);_(@_)" sourceLinked="1"/>
        <c:majorTickMark val="out"/>
        <c:minorTickMark val="none"/>
        <c:tickLblPos val="nextTo"/>
        <c:txPr>
          <a:bodyPr rot="0" vert="horz"/>
          <a:lstStyle/>
          <a:p>
            <a:pPr>
              <a:defRPr sz="400" b="0" i="0" u="none" strike="noStrike" baseline="0">
                <a:solidFill>
                  <a:srgbClr val="000000"/>
                </a:solidFill>
                <a:latin typeface="Calibri"/>
                <a:ea typeface="Calibri"/>
                <a:cs typeface="Calibri"/>
              </a:defRPr>
            </a:pPr>
            <a:endParaRPr lang="en-US"/>
          </a:p>
        </c:txPr>
        <c:crossAx val="196820352"/>
        <c:crosses val="max"/>
        <c:crossBetween val="between"/>
      </c:valAx>
    </c:plotArea>
    <c:legend>
      <c:legendPos val="b"/>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spPr>
    <a:ln>
      <a:solidFill>
        <a:srgbClr val="C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21" l="0.70000000000000062" r="0.70000000000000062" t="0.75000000000001121" header="0.30000000000000032" footer="0.30000000000000032"/>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650" b="1" i="0" u="none" strike="noStrike" baseline="0">
                <a:solidFill>
                  <a:srgbClr val="000000"/>
                </a:solidFill>
                <a:latin typeface="Calibri"/>
                <a:ea typeface="Calibri"/>
                <a:cs typeface="Calibri"/>
              </a:defRPr>
            </a:pPr>
            <a:r>
              <a:rPr lang="en-US" sz="650"/>
              <a:t>Corn &amp; Crude Relationship</a:t>
            </a:r>
          </a:p>
        </c:rich>
      </c:tx>
      <c:overlay val="0"/>
    </c:title>
    <c:autoTitleDeleted val="0"/>
    <c:plotArea>
      <c:layout/>
      <c:lineChart>
        <c:grouping val="standard"/>
        <c:varyColors val="0"/>
        <c:ser>
          <c:idx val="0"/>
          <c:order val="0"/>
          <c:tx>
            <c:strRef>
              <c:f>Sheet1!$D$1</c:f>
              <c:strCache>
                <c:ptCount val="1"/>
                <c:pt idx="0">
                  <c:v>Crude</c:v>
                </c:pt>
              </c:strCache>
            </c:strRef>
          </c:tx>
          <c:spPr>
            <a:ln w="15875"/>
          </c:spPr>
          <c:marker>
            <c:symbol val="none"/>
          </c:marker>
          <c:cat>
            <c:strRef>
              <c:f>Sheet1!$B$16:$B$183</c:f>
              <c:strCache>
                <c:ptCount val="127"/>
                <c:pt idx="0">
                  <c:v>J</c:v>
                </c:pt>
                <c:pt idx="4">
                  <c:v>F</c:v>
                </c:pt>
                <c:pt idx="8">
                  <c:v>M</c:v>
                </c:pt>
                <c:pt idx="13">
                  <c:v>A</c:v>
                </c:pt>
                <c:pt idx="17">
                  <c:v>M</c:v>
                </c:pt>
                <c:pt idx="21">
                  <c:v>J</c:v>
                </c:pt>
                <c:pt idx="26">
                  <c:v>J</c:v>
                </c:pt>
                <c:pt idx="30">
                  <c:v>A</c:v>
                </c:pt>
                <c:pt idx="35">
                  <c:v>S</c:v>
                </c:pt>
                <c:pt idx="39">
                  <c:v>O</c:v>
                </c:pt>
                <c:pt idx="43">
                  <c:v>N</c:v>
                </c:pt>
                <c:pt idx="48">
                  <c:v>D</c:v>
                </c:pt>
                <c:pt idx="52">
                  <c:v>J</c:v>
                </c:pt>
                <c:pt idx="56">
                  <c:v>F</c:v>
                </c:pt>
                <c:pt idx="60">
                  <c:v>M</c:v>
                </c:pt>
                <c:pt idx="65">
                  <c:v>A</c:v>
                </c:pt>
                <c:pt idx="69">
                  <c:v>M</c:v>
                </c:pt>
                <c:pt idx="74">
                  <c:v>J</c:v>
                </c:pt>
                <c:pt idx="78">
                  <c:v>J</c:v>
                </c:pt>
                <c:pt idx="82">
                  <c:v>A</c:v>
                </c:pt>
                <c:pt idx="87">
                  <c:v>S</c:v>
                </c:pt>
                <c:pt idx="91">
                  <c:v>O</c:v>
                </c:pt>
                <c:pt idx="95">
                  <c:v>N</c:v>
                </c:pt>
                <c:pt idx="99">
                  <c:v>D</c:v>
                </c:pt>
                <c:pt idx="104">
                  <c:v>J</c:v>
                </c:pt>
                <c:pt idx="109">
                  <c:v>F</c:v>
                </c:pt>
                <c:pt idx="113">
                  <c:v>M</c:v>
                </c:pt>
                <c:pt idx="117">
                  <c:v>A</c:v>
                </c:pt>
                <c:pt idx="122">
                  <c:v>M</c:v>
                </c:pt>
                <c:pt idx="126">
                  <c:v>J</c:v>
                </c:pt>
              </c:strCache>
            </c:strRef>
          </c:cat>
          <c:val>
            <c:numRef>
              <c:f>Sheet1!$D$55:$D$183</c:f>
              <c:numCache>
                <c:formatCode>_("$"* #,##0.00_);_("$"* \(#,##0.00\);_("$"* "-"??_);_(@_)</c:formatCode>
                <c:ptCount val="129"/>
                <c:pt idx="0">
                  <c:v>0</c:v>
                </c:pt>
                <c:pt idx="1">
                  <c:v>81.944000000000003</c:v>
                </c:pt>
                <c:pt idx="2">
                  <c:v>80.069999999999993</c:v>
                </c:pt>
                <c:pt idx="3">
                  <c:v>76.814999999999998</c:v>
                </c:pt>
                <c:pt idx="4">
                  <c:v>74.034000000000006</c:v>
                </c:pt>
                <c:pt idx="5">
                  <c:v>74.593999999999994</c:v>
                </c:pt>
                <c:pt idx="6">
                  <c:v>73.897999999999996</c:v>
                </c:pt>
                <c:pt idx="7">
                  <c:v>78.302999999999997</c:v>
                </c:pt>
                <c:pt idx="8">
                  <c:v>79.37</c:v>
                </c:pt>
                <c:pt idx="9">
                  <c:v>80.191999999999993</c:v>
                </c:pt>
                <c:pt idx="10">
                  <c:v>81.760000000000005</c:v>
                </c:pt>
                <c:pt idx="11">
                  <c:v>81.462000000000003</c:v>
                </c:pt>
                <c:pt idx="12">
                  <c:v>80.86</c:v>
                </c:pt>
                <c:pt idx="13">
                  <c:v>83.293000000000006</c:v>
                </c:pt>
                <c:pt idx="14">
                  <c:v>85.93</c:v>
                </c:pt>
                <c:pt idx="15">
                  <c:v>84.596000000000004</c:v>
                </c:pt>
                <c:pt idx="16">
                  <c:v>83.48</c:v>
                </c:pt>
                <c:pt idx="17">
                  <c:v>84.236000000000004</c:v>
                </c:pt>
                <c:pt idx="18">
                  <c:v>80.224000000000004</c:v>
                </c:pt>
                <c:pt idx="19">
                  <c:v>74.965999999999994</c:v>
                </c:pt>
                <c:pt idx="20">
                  <c:v>69.481999999999999</c:v>
                </c:pt>
                <c:pt idx="21">
                  <c:v>71.798000000000002</c:v>
                </c:pt>
                <c:pt idx="22">
                  <c:v>72.89</c:v>
                </c:pt>
                <c:pt idx="23">
                  <c:v>73.414000000000001</c:v>
                </c:pt>
                <c:pt idx="24">
                  <c:v>76.739999999999995</c:v>
                </c:pt>
                <c:pt idx="25">
                  <c:v>77.349999999999994</c:v>
                </c:pt>
                <c:pt idx="26">
                  <c:v>74.981999999999999</c:v>
                </c:pt>
                <c:pt idx="27">
                  <c:v>74.394999999999996</c:v>
                </c:pt>
                <c:pt idx="28">
                  <c:v>76.353999999999999</c:v>
                </c:pt>
                <c:pt idx="29">
                  <c:v>77.763999999999996</c:v>
                </c:pt>
                <c:pt idx="30">
                  <c:v>78.156000000000006</c:v>
                </c:pt>
                <c:pt idx="31">
                  <c:v>81.813999999999993</c:v>
                </c:pt>
                <c:pt idx="32">
                  <c:v>78.176000000000002</c:v>
                </c:pt>
                <c:pt idx="33">
                  <c:v>74.864000000000004</c:v>
                </c:pt>
                <c:pt idx="34">
                  <c:v>73.156000000000006</c:v>
                </c:pt>
                <c:pt idx="35">
                  <c:v>74.03</c:v>
                </c:pt>
                <c:pt idx="36">
                  <c:v>74.864999999999995</c:v>
                </c:pt>
                <c:pt idx="37">
                  <c:v>75.647999999999996</c:v>
                </c:pt>
                <c:pt idx="38">
                  <c:v>74.951999999999998</c:v>
                </c:pt>
                <c:pt idx="39">
                  <c:v>78.099999999999994</c:v>
                </c:pt>
                <c:pt idx="40">
                  <c:v>82.37</c:v>
                </c:pt>
                <c:pt idx="41">
                  <c:v>82.165999999999997</c:v>
                </c:pt>
                <c:pt idx="42">
                  <c:v>81.317999999999998</c:v>
                </c:pt>
                <c:pt idx="43">
                  <c:v>82.123999999999995</c:v>
                </c:pt>
                <c:pt idx="44">
                  <c:v>84.975999999999999</c:v>
                </c:pt>
                <c:pt idx="45">
                  <c:v>86.855999999999995</c:v>
                </c:pt>
                <c:pt idx="46">
                  <c:v>82.2</c:v>
                </c:pt>
                <c:pt idx="47">
                  <c:v>82.528000000000006</c:v>
                </c:pt>
                <c:pt idx="48">
                  <c:v>86.756</c:v>
                </c:pt>
                <c:pt idx="49">
                  <c:v>88.501999999999995</c:v>
                </c:pt>
                <c:pt idx="50">
                  <c:v>88.245999999999995</c:v>
                </c:pt>
                <c:pt idx="51">
                  <c:v>90.155000000000001</c:v>
                </c:pt>
                <c:pt idx="52">
                  <c:v>89.528000000000006</c:v>
                </c:pt>
                <c:pt idx="53">
                  <c:v>91.031999999999996</c:v>
                </c:pt>
                <c:pt idx="54">
                  <c:v>90.052999999999997</c:v>
                </c:pt>
                <c:pt idx="55">
                  <c:v>87.274000000000001</c:v>
                </c:pt>
                <c:pt idx="56">
                  <c:v>90.677999999999997</c:v>
                </c:pt>
                <c:pt idx="57">
                  <c:v>86.688000000000002</c:v>
                </c:pt>
                <c:pt idx="58">
                  <c:v>85.335999999999999</c:v>
                </c:pt>
                <c:pt idx="59">
                  <c:v>96.707999999999998</c:v>
                </c:pt>
                <c:pt idx="60">
                  <c:v>101.032</c:v>
                </c:pt>
                <c:pt idx="61">
                  <c:v>103.776</c:v>
                </c:pt>
                <c:pt idx="62">
                  <c:v>99.894000000000005</c:v>
                </c:pt>
                <c:pt idx="63">
                  <c:v>104.616</c:v>
                </c:pt>
                <c:pt idx="64">
                  <c:v>105.54</c:v>
                </c:pt>
                <c:pt idx="65">
                  <c:v>109.746</c:v>
                </c:pt>
                <c:pt idx="66">
                  <c:v>108.21</c:v>
                </c:pt>
                <c:pt idx="67">
                  <c:v>109.753</c:v>
                </c:pt>
                <c:pt idx="68">
                  <c:v>112.69799999999999</c:v>
                </c:pt>
                <c:pt idx="69">
                  <c:v>106.158</c:v>
                </c:pt>
                <c:pt idx="70">
                  <c:v>100.652</c:v>
                </c:pt>
                <c:pt idx="71">
                  <c:v>98.462000000000003</c:v>
                </c:pt>
                <c:pt idx="72">
                  <c:v>99.885999999999996</c:v>
                </c:pt>
                <c:pt idx="73">
                  <c:v>100.90300000000001</c:v>
                </c:pt>
                <c:pt idx="74">
                  <c:v>100.012</c:v>
                </c:pt>
                <c:pt idx="75">
                  <c:v>95.888000000000005</c:v>
                </c:pt>
                <c:pt idx="76">
                  <c:v>92.85</c:v>
                </c:pt>
                <c:pt idx="77">
                  <c:v>93.725999999999999</c:v>
                </c:pt>
                <c:pt idx="78">
                  <c:v>97.102999999999994</c:v>
                </c:pt>
                <c:pt idx="79">
                  <c:v>96.712000000000003</c:v>
                </c:pt>
                <c:pt idx="80">
                  <c:v>98.114000000000004</c:v>
                </c:pt>
                <c:pt idx="81">
                  <c:v>97.866</c:v>
                </c:pt>
                <c:pt idx="82">
                  <c:v>90.823999999999998</c:v>
                </c:pt>
                <c:pt idx="83">
                  <c:v>82.92</c:v>
                </c:pt>
                <c:pt idx="84">
                  <c:v>85.35</c:v>
                </c:pt>
                <c:pt idx="85">
                  <c:v>85.078000000000003</c:v>
                </c:pt>
                <c:pt idx="86">
                  <c:v>88.272000000000006</c:v>
                </c:pt>
                <c:pt idx="87">
                  <c:v>87.912999999999997</c:v>
                </c:pt>
                <c:pt idx="88">
                  <c:v>88.933999999999997</c:v>
                </c:pt>
                <c:pt idx="89">
                  <c:v>83.774000000000001</c:v>
                </c:pt>
                <c:pt idx="90">
                  <c:v>81.447999999999993</c:v>
                </c:pt>
                <c:pt idx="91">
                  <c:v>79.706000000000003</c:v>
                </c:pt>
                <c:pt idx="92">
                  <c:v>85.563999999999993</c:v>
                </c:pt>
                <c:pt idx="93">
                  <c:v>86.706000000000003</c:v>
                </c:pt>
                <c:pt idx="94">
                  <c:v>92.384</c:v>
                </c:pt>
                <c:pt idx="95">
                  <c:v>93.244</c:v>
                </c:pt>
                <c:pt idx="96">
                  <c:v>96.965999999999994</c:v>
                </c:pt>
                <c:pt idx="97">
                  <c:v>99.266000000000005</c:v>
                </c:pt>
                <c:pt idx="98">
                  <c:v>96.968000000000004</c:v>
                </c:pt>
                <c:pt idx="99">
                  <c:v>99.903999999999996</c:v>
                </c:pt>
                <c:pt idx="100">
                  <c:v>100.102</c:v>
                </c:pt>
                <c:pt idx="101">
                  <c:v>96.052000000000007</c:v>
                </c:pt>
                <c:pt idx="102">
                  <c:v>97.796000000000006</c:v>
                </c:pt>
                <c:pt idx="103">
                  <c:v>98.265000000000001</c:v>
                </c:pt>
                <c:pt idx="104">
                  <c:v>102.38800000000001</c:v>
                </c:pt>
                <c:pt idx="105">
                  <c:v>100.444</c:v>
                </c:pt>
                <c:pt idx="106">
                  <c:v>100.038</c:v>
                </c:pt>
                <c:pt idx="107">
                  <c:v>99.378</c:v>
                </c:pt>
                <c:pt idx="108">
                  <c:v>97.813999999999993</c:v>
                </c:pt>
                <c:pt idx="109">
                  <c:v>98.507999999999996</c:v>
                </c:pt>
                <c:pt idx="110">
                  <c:v>102.023</c:v>
                </c:pt>
                <c:pt idx="111">
                  <c:v>107.43</c:v>
                </c:pt>
                <c:pt idx="112">
                  <c:v>107.544</c:v>
                </c:pt>
                <c:pt idx="113">
                  <c:v>106.312</c:v>
                </c:pt>
                <c:pt idx="114">
                  <c:v>106.13</c:v>
                </c:pt>
                <c:pt idx="115">
                  <c:v>106.63800000000001</c:v>
                </c:pt>
                <c:pt idx="116">
                  <c:v>105.11499999999999</c:v>
                </c:pt>
                <c:pt idx="117">
                  <c:v>103.97199999999999</c:v>
                </c:pt>
                <c:pt idx="118">
                  <c:v>102.53</c:v>
                </c:pt>
                <c:pt idx="119">
                  <c:v>103.024</c:v>
                </c:pt>
                <c:pt idx="120">
                  <c:v>104.042</c:v>
                </c:pt>
                <c:pt idx="121">
                  <c:v>103.456</c:v>
                </c:pt>
                <c:pt idx="122">
                  <c:v>96.994</c:v>
                </c:pt>
                <c:pt idx="123">
                  <c:v>93.122</c:v>
                </c:pt>
                <c:pt idx="124">
                  <c:v>91.13</c:v>
                </c:pt>
                <c:pt idx="125">
                  <c:v>87.084999999999994</c:v>
                </c:pt>
                <c:pt idx="126">
                  <c:v>84.441999999999993</c:v>
                </c:pt>
                <c:pt idx="127">
                  <c:v>83.316000000000003</c:v>
                </c:pt>
                <c:pt idx="128">
                  <c:v>81.311999999999998</c:v>
                </c:pt>
              </c:numCache>
            </c:numRef>
          </c:val>
          <c:smooth val="0"/>
        </c:ser>
        <c:dLbls>
          <c:showLegendKey val="0"/>
          <c:showVal val="0"/>
          <c:showCatName val="0"/>
          <c:showSerName val="0"/>
          <c:showPercent val="0"/>
          <c:showBubbleSize val="0"/>
        </c:dLbls>
        <c:marker val="1"/>
        <c:smooth val="0"/>
        <c:axId val="197667840"/>
        <c:axId val="197673728"/>
      </c:lineChart>
      <c:lineChart>
        <c:grouping val="standard"/>
        <c:varyColors val="0"/>
        <c:ser>
          <c:idx val="1"/>
          <c:order val="1"/>
          <c:tx>
            <c:strRef>
              <c:f>Sheet1!$E$1</c:f>
              <c:strCache>
                <c:ptCount val="1"/>
                <c:pt idx="0">
                  <c:v>Corn</c:v>
                </c:pt>
              </c:strCache>
            </c:strRef>
          </c:tx>
          <c:spPr>
            <a:ln w="15875"/>
          </c:spPr>
          <c:marker>
            <c:symbol val="none"/>
          </c:marker>
          <c:cat>
            <c:strRef>
              <c:f>Sheet1!$B$16:$B$179</c:f>
              <c:strCache>
                <c:ptCount val="123"/>
                <c:pt idx="0">
                  <c:v>J</c:v>
                </c:pt>
                <c:pt idx="4">
                  <c:v>F</c:v>
                </c:pt>
                <c:pt idx="8">
                  <c:v>M</c:v>
                </c:pt>
                <c:pt idx="13">
                  <c:v>A</c:v>
                </c:pt>
                <c:pt idx="17">
                  <c:v>M</c:v>
                </c:pt>
                <c:pt idx="21">
                  <c:v>J</c:v>
                </c:pt>
                <c:pt idx="26">
                  <c:v>J</c:v>
                </c:pt>
                <c:pt idx="30">
                  <c:v>A</c:v>
                </c:pt>
                <c:pt idx="35">
                  <c:v>S</c:v>
                </c:pt>
                <c:pt idx="39">
                  <c:v>O</c:v>
                </c:pt>
                <c:pt idx="43">
                  <c:v>N</c:v>
                </c:pt>
                <c:pt idx="48">
                  <c:v>D</c:v>
                </c:pt>
                <c:pt idx="52">
                  <c:v>J</c:v>
                </c:pt>
                <c:pt idx="56">
                  <c:v>F</c:v>
                </c:pt>
                <c:pt idx="60">
                  <c:v>M</c:v>
                </c:pt>
                <c:pt idx="65">
                  <c:v>A</c:v>
                </c:pt>
                <c:pt idx="69">
                  <c:v>M</c:v>
                </c:pt>
                <c:pt idx="74">
                  <c:v>J</c:v>
                </c:pt>
                <c:pt idx="78">
                  <c:v>J</c:v>
                </c:pt>
                <c:pt idx="82">
                  <c:v>A</c:v>
                </c:pt>
                <c:pt idx="87">
                  <c:v>S</c:v>
                </c:pt>
                <c:pt idx="91">
                  <c:v>O</c:v>
                </c:pt>
                <c:pt idx="95">
                  <c:v>N</c:v>
                </c:pt>
                <c:pt idx="99">
                  <c:v>D</c:v>
                </c:pt>
                <c:pt idx="104">
                  <c:v>J</c:v>
                </c:pt>
                <c:pt idx="109">
                  <c:v>F</c:v>
                </c:pt>
                <c:pt idx="113">
                  <c:v>M</c:v>
                </c:pt>
                <c:pt idx="117">
                  <c:v>A</c:v>
                </c:pt>
                <c:pt idx="122">
                  <c:v>M</c:v>
                </c:pt>
              </c:strCache>
            </c:strRef>
          </c:cat>
          <c:val>
            <c:numRef>
              <c:f>Sheet1!$E$55:$E$183</c:f>
              <c:numCache>
                <c:formatCode>_("$"* #,##0.00_);_("$"* \(#,##0.00\);_("$"* "-"??_);_(@_)</c:formatCode>
                <c:ptCount val="129"/>
                <c:pt idx="0">
                  <c:v>0</c:v>
                </c:pt>
                <c:pt idx="1">
                  <c:v>419.9</c:v>
                </c:pt>
                <c:pt idx="2">
                  <c:v>390.3</c:v>
                </c:pt>
                <c:pt idx="3">
                  <c:v>368.5</c:v>
                </c:pt>
                <c:pt idx="4">
                  <c:v>361.3</c:v>
                </c:pt>
                <c:pt idx="5">
                  <c:v>356.5</c:v>
                </c:pt>
                <c:pt idx="6">
                  <c:v>360.2</c:v>
                </c:pt>
                <c:pt idx="7">
                  <c:v>361.13</c:v>
                </c:pt>
                <c:pt idx="8">
                  <c:v>372.95</c:v>
                </c:pt>
                <c:pt idx="9">
                  <c:v>370.6</c:v>
                </c:pt>
                <c:pt idx="10">
                  <c:v>357.65</c:v>
                </c:pt>
                <c:pt idx="11">
                  <c:v>370.9</c:v>
                </c:pt>
                <c:pt idx="12">
                  <c:v>361.95</c:v>
                </c:pt>
                <c:pt idx="13">
                  <c:v>350.25</c:v>
                </c:pt>
                <c:pt idx="14">
                  <c:v>348.65</c:v>
                </c:pt>
                <c:pt idx="15">
                  <c:v>357.2</c:v>
                </c:pt>
                <c:pt idx="16">
                  <c:v>355.55</c:v>
                </c:pt>
                <c:pt idx="17">
                  <c:v>356.7</c:v>
                </c:pt>
                <c:pt idx="18">
                  <c:v>363.25</c:v>
                </c:pt>
                <c:pt idx="19">
                  <c:v>365.55</c:v>
                </c:pt>
                <c:pt idx="20">
                  <c:v>361.2</c:v>
                </c:pt>
                <c:pt idx="21">
                  <c:v>367.8</c:v>
                </c:pt>
                <c:pt idx="22">
                  <c:v>348</c:v>
                </c:pt>
                <c:pt idx="23">
                  <c:v>340.8</c:v>
                </c:pt>
                <c:pt idx="24">
                  <c:v>356.4</c:v>
                </c:pt>
                <c:pt idx="25">
                  <c:v>347.65</c:v>
                </c:pt>
                <c:pt idx="26">
                  <c:v>348.5</c:v>
                </c:pt>
                <c:pt idx="27">
                  <c:v>370.88</c:v>
                </c:pt>
                <c:pt idx="28">
                  <c:v>376.65</c:v>
                </c:pt>
                <c:pt idx="29">
                  <c:v>376.6</c:v>
                </c:pt>
                <c:pt idx="30">
                  <c:v>375</c:v>
                </c:pt>
                <c:pt idx="31">
                  <c:v>397.75</c:v>
                </c:pt>
                <c:pt idx="32">
                  <c:v>408</c:v>
                </c:pt>
                <c:pt idx="33">
                  <c:v>415.2</c:v>
                </c:pt>
                <c:pt idx="34">
                  <c:v>412.95</c:v>
                </c:pt>
                <c:pt idx="35">
                  <c:v>433</c:v>
                </c:pt>
                <c:pt idx="36">
                  <c:v>454.81</c:v>
                </c:pt>
                <c:pt idx="37">
                  <c:v>493.75</c:v>
                </c:pt>
                <c:pt idx="38">
                  <c:v>507.9</c:v>
                </c:pt>
                <c:pt idx="39">
                  <c:v>495.85</c:v>
                </c:pt>
                <c:pt idx="40">
                  <c:v>495.5</c:v>
                </c:pt>
                <c:pt idx="41">
                  <c:v>566.85</c:v>
                </c:pt>
                <c:pt idx="42">
                  <c:v>560.20000000000005</c:v>
                </c:pt>
                <c:pt idx="43">
                  <c:v>575.6</c:v>
                </c:pt>
                <c:pt idx="44">
                  <c:v>582.35</c:v>
                </c:pt>
                <c:pt idx="45">
                  <c:v>565.25</c:v>
                </c:pt>
                <c:pt idx="46">
                  <c:v>534.04999999999995</c:v>
                </c:pt>
                <c:pt idx="47">
                  <c:v>530.19000000000005</c:v>
                </c:pt>
                <c:pt idx="48">
                  <c:v>543.95000000000005</c:v>
                </c:pt>
                <c:pt idx="49">
                  <c:v>556.20000000000005</c:v>
                </c:pt>
                <c:pt idx="50">
                  <c:v>586.15</c:v>
                </c:pt>
                <c:pt idx="51">
                  <c:v>606.19000000000005</c:v>
                </c:pt>
                <c:pt idx="52">
                  <c:v>609.04999999999995</c:v>
                </c:pt>
                <c:pt idx="53">
                  <c:v>627.25</c:v>
                </c:pt>
                <c:pt idx="54">
                  <c:v>653</c:v>
                </c:pt>
                <c:pt idx="55">
                  <c:v>650.35</c:v>
                </c:pt>
                <c:pt idx="56">
                  <c:v>666.7</c:v>
                </c:pt>
                <c:pt idx="57">
                  <c:v>690.3</c:v>
                </c:pt>
                <c:pt idx="58">
                  <c:v>699.85</c:v>
                </c:pt>
                <c:pt idx="59">
                  <c:v>692.25</c:v>
                </c:pt>
                <c:pt idx="60">
                  <c:v>722.95</c:v>
                </c:pt>
                <c:pt idx="61">
                  <c:v>688</c:v>
                </c:pt>
                <c:pt idx="62">
                  <c:v>649.70000000000005</c:v>
                </c:pt>
                <c:pt idx="63">
                  <c:v>689.2</c:v>
                </c:pt>
                <c:pt idx="64">
                  <c:v>687.05</c:v>
                </c:pt>
                <c:pt idx="65">
                  <c:v>763.4</c:v>
                </c:pt>
                <c:pt idx="66">
                  <c:v>756.05</c:v>
                </c:pt>
                <c:pt idx="67">
                  <c:v>742.69</c:v>
                </c:pt>
                <c:pt idx="68">
                  <c:v>751.6</c:v>
                </c:pt>
                <c:pt idx="69">
                  <c:v>712.8</c:v>
                </c:pt>
                <c:pt idx="70">
                  <c:v>689.05</c:v>
                </c:pt>
                <c:pt idx="71">
                  <c:v>735.05</c:v>
                </c:pt>
                <c:pt idx="72">
                  <c:v>746.7</c:v>
                </c:pt>
                <c:pt idx="73">
                  <c:v>756.63</c:v>
                </c:pt>
                <c:pt idx="74">
                  <c:v>761</c:v>
                </c:pt>
                <c:pt idx="75">
                  <c:v>733.1</c:v>
                </c:pt>
                <c:pt idx="76">
                  <c:v>687.2</c:v>
                </c:pt>
                <c:pt idx="77">
                  <c:v>662.35</c:v>
                </c:pt>
                <c:pt idx="78">
                  <c:v>662.88</c:v>
                </c:pt>
                <c:pt idx="79">
                  <c:v>699.45</c:v>
                </c:pt>
                <c:pt idx="80">
                  <c:v>690.3</c:v>
                </c:pt>
                <c:pt idx="81">
                  <c:v>681.55</c:v>
                </c:pt>
                <c:pt idx="82">
                  <c:v>697.05</c:v>
                </c:pt>
                <c:pt idx="83">
                  <c:v>687.15</c:v>
                </c:pt>
                <c:pt idx="84">
                  <c:v>708.55</c:v>
                </c:pt>
                <c:pt idx="85">
                  <c:v>733.45</c:v>
                </c:pt>
                <c:pt idx="86">
                  <c:v>751.25</c:v>
                </c:pt>
                <c:pt idx="87">
                  <c:v>733.13</c:v>
                </c:pt>
                <c:pt idx="88">
                  <c:v>712.15</c:v>
                </c:pt>
                <c:pt idx="89">
                  <c:v>671.35</c:v>
                </c:pt>
                <c:pt idx="90">
                  <c:v>631.20000000000005</c:v>
                </c:pt>
                <c:pt idx="91">
                  <c:v>598.25</c:v>
                </c:pt>
                <c:pt idx="92">
                  <c:v>633.79999999999995</c:v>
                </c:pt>
                <c:pt idx="93">
                  <c:v>644.35</c:v>
                </c:pt>
                <c:pt idx="94">
                  <c:v>649.1</c:v>
                </c:pt>
                <c:pt idx="95">
                  <c:v>651.1</c:v>
                </c:pt>
                <c:pt idx="96">
                  <c:v>650.75</c:v>
                </c:pt>
                <c:pt idx="97">
                  <c:v>629.29999999999995</c:v>
                </c:pt>
                <c:pt idx="98">
                  <c:v>592</c:v>
                </c:pt>
                <c:pt idx="99">
                  <c:v>594.45000000000005</c:v>
                </c:pt>
                <c:pt idx="100">
                  <c:v>584.65</c:v>
                </c:pt>
                <c:pt idx="101">
                  <c:v>583.35</c:v>
                </c:pt>
                <c:pt idx="102">
                  <c:v>612.29999999999995</c:v>
                </c:pt>
                <c:pt idx="103">
                  <c:v>640.05999999999995</c:v>
                </c:pt>
                <c:pt idx="104">
                  <c:v>651</c:v>
                </c:pt>
                <c:pt idx="105">
                  <c:v>633.29999999999995</c:v>
                </c:pt>
                <c:pt idx="106">
                  <c:v>603.75</c:v>
                </c:pt>
                <c:pt idx="107">
                  <c:v>632.20000000000005</c:v>
                </c:pt>
                <c:pt idx="108">
                  <c:v>640.04999999999995</c:v>
                </c:pt>
                <c:pt idx="109">
                  <c:v>639.54999999999995</c:v>
                </c:pt>
                <c:pt idx="110">
                  <c:v>635.6</c:v>
                </c:pt>
                <c:pt idx="111">
                  <c:v>637</c:v>
                </c:pt>
                <c:pt idx="112">
                  <c:v>653.45000000000005</c:v>
                </c:pt>
                <c:pt idx="113">
                  <c:v>653.4</c:v>
                </c:pt>
                <c:pt idx="114">
                  <c:v>669.25</c:v>
                </c:pt>
                <c:pt idx="115">
                  <c:v>648.79999999999995</c:v>
                </c:pt>
                <c:pt idx="116">
                  <c:v>627.35</c:v>
                </c:pt>
                <c:pt idx="117">
                  <c:v>657.3</c:v>
                </c:pt>
                <c:pt idx="118">
                  <c:v>637.29999999999995</c:v>
                </c:pt>
                <c:pt idx="119">
                  <c:v>615.04999999999995</c:v>
                </c:pt>
                <c:pt idx="120">
                  <c:v>625.75</c:v>
                </c:pt>
                <c:pt idx="121">
                  <c:v>655.04999999999995</c:v>
                </c:pt>
                <c:pt idx="122">
                  <c:v>641.15</c:v>
                </c:pt>
                <c:pt idx="123">
                  <c:v>612.15</c:v>
                </c:pt>
                <c:pt idx="124">
                  <c:v>598.1</c:v>
                </c:pt>
                <c:pt idx="125">
                  <c:v>557.19000000000005</c:v>
                </c:pt>
                <c:pt idx="126">
                  <c:v>582.75</c:v>
                </c:pt>
                <c:pt idx="127">
                  <c:v>589.9</c:v>
                </c:pt>
                <c:pt idx="128">
                  <c:v>600.25</c:v>
                </c:pt>
              </c:numCache>
            </c:numRef>
          </c:val>
          <c:smooth val="0"/>
        </c:ser>
        <c:dLbls>
          <c:showLegendKey val="0"/>
          <c:showVal val="0"/>
          <c:showCatName val="0"/>
          <c:showSerName val="0"/>
          <c:showPercent val="0"/>
          <c:showBubbleSize val="0"/>
        </c:dLbls>
        <c:marker val="1"/>
        <c:smooth val="0"/>
        <c:axId val="197675264"/>
        <c:axId val="197677056"/>
      </c:lineChart>
      <c:catAx>
        <c:axId val="197667840"/>
        <c:scaling>
          <c:orientation val="minMax"/>
        </c:scaling>
        <c:delete val="0"/>
        <c:axPos val="b"/>
        <c:numFmt formatCode="General" sourceLinked="1"/>
        <c:majorTickMark val="none"/>
        <c:minorTickMark val="none"/>
        <c:tickLblPos val="nextTo"/>
        <c:txPr>
          <a:bodyPr rot="0" vert="horz"/>
          <a:lstStyle/>
          <a:p>
            <a:pPr>
              <a:defRPr sz="400" b="0" i="0" u="none" strike="noStrike" baseline="0">
                <a:solidFill>
                  <a:srgbClr val="000000"/>
                </a:solidFill>
                <a:latin typeface="Calibri"/>
                <a:ea typeface="Calibri"/>
                <a:cs typeface="Calibri"/>
              </a:defRPr>
            </a:pPr>
            <a:endParaRPr lang="en-US"/>
          </a:p>
        </c:txPr>
        <c:crossAx val="197673728"/>
        <c:crosses val="autoZero"/>
        <c:auto val="1"/>
        <c:lblAlgn val="ctr"/>
        <c:lblOffset val="100"/>
        <c:tickLblSkip val="1"/>
        <c:noMultiLvlLbl val="0"/>
      </c:catAx>
      <c:valAx>
        <c:axId val="197673728"/>
        <c:scaling>
          <c:orientation val="minMax"/>
          <c:max val="145"/>
          <c:min val="35"/>
        </c:scaling>
        <c:delete val="0"/>
        <c:axPos val="l"/>
        <c:majorGridlines/>
        <c:numFmt formatCode="_(&quot;$&quot;* #,##0.00_);_(&quot;$&quot;* \(#,##0.00\);_(&quot;$&quot;* &quot;-&quot;??_);_(@_)" sourceLinked="1"/>
        <c:majorTickMark val="none"/>
        <c:minorTickMark val="none"/>
        <c:tickLblPos val="nextTo"/>
        <c:spPr>
          <a:ln w="9525">
            <a:noFill/>
          </a:ln>
        </c:spPr>
        <c:txPr>
          <a:bodyPr rot="0" vert="horz"/>
          <a:lstStyle/>
          <a:p>
            <a:pPr>
              <a:defRPr sz="400" b="0" i="0" u="none" strike="noStrike" baseline="0">
                <a:solidFill>
                  <a:srgbClr val="000000"/>
                </a:solidFill>
                <a:latin typeface="Calibri"/>
                <a:ea typeface="Calibri"/>
                <a:cs typeface="Calibri"/>
              </a:defRPr>
            </a:pPr>
            <a:endParaRPr lang="en-US"/>
          </a:p>
        </c:txPr>
        <c:crossAx val="197667840"/>
        <c:crosses val="autoZero"/>
        <c:crossBetween val="between"/>
      </c:valAx>
      <c:catAx>
        <c:axId val="197675264"/>
        <c:scaling>
          <c:orientation val="minMax"/>
        </c:scaling>
        <c:delete val="1"/>
        <c:axPos val="b"/>
        <c:majorTickMark val="out"/>
        <c:minorTickMark val="none"/>
        <c:tickLblPos val="none"/>
        <c:crossAx val="197677056"/>
        <c:crosses val="autoZero"/>
        <c:auto val="1"/>
        <c:lblAlgn val="ctr"/>
        <c:lblOffset val="100"/>
        <c:noMultiLvlLbl val="0"/>
      </c:catAx>
      <c:valAx>
        <c:axId val="197677056"/>
        <c:scaling>
          <c:orientation val="minMax"/>
          <c:min val="3"/>
        </c:scaling>
        <c:delete val="0"/>
        <c:axPos val="r"/>
        <c:numFmt formatCode="_(&quot;$&quot;* #,##0.00_);_(&quot;$&quot;* \(#,##0.00\);_(&quot;$&quot;* &quot;-&quot;??_);_(@_)" sourceLinked="1"/>
        <c:majorTickMark val="out"/>
        <c:minorTickMark val="none"/>
        <c:tickLblPos val="nextTo"/>
        <c:txPr>
          <a:bodyPr rot="0" vert="horz"/>
          <a:lstStyle/>
          <a:p>
            <a:pPr>
              <a:defRPr sz="400" b="0" i="0" u="none" strike="noStrike" baseline="0">
                <a:solidFill>
                  <a:srgbClr val="000000"/>
                </a:solidFill>
                <a:latin typeface="Calibri"/>
                <a:ea typeface="Calibri"/>
                <a:cs typeface="Calibri"/>
              </a:defRPr>
            </a:pPr>
            <a:endParaRPr lang="en-US"/>
          </a:p>
        </c:txPr>
        <c:crossAx val="197675264"/>
        <c:crosses val="max"/>
        <c:crossBetween val="between"/>
      </c:valAx>
    </c:plotArea>
    <c:legend>
      <c:legendPos val="b"/>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spPr>
    <a:ln>
      <a:solidFill>
        <a:srgbClr val="C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21" l="0.70000000000000062" r="0.70000000000000062" t="0.75000000000001121" header="0.30000000000000032" footer="0.30000000000000032"/>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37527593819177"/>
          <c:y val="2.5641025641026296E-2"/>
          <c:w val="0.5916114790286976"/>
          <c:h val="0.68910256410255288"/>
        </c:manualLayout>
      </c:layout>
      <c:lineChart>
        <c:grouping val="standard"/>
        <c:varyColors val="0"/>
        <c:ser>
          <c:idx val="0"/>
          <c:order val="0"/>
          <c:tx>
            <c:strRef>
              <c:f>Sheet4!$B$1</c:f>
              <c:strCache>
                <c:ptCount val="1"/>
                <c:pt idx="0">
                  <c:v>Price</c:v>
                </c:pt>
              </c:strCache>
            </c:strRef>
          </c:tx>
          <c:marker>
            <c:symbol val="none"/>
          </c:marker>
          <c:cat>
            <c:strRef>
              <c:f>Sheet4!$A$2:$A$42</c:f>
              <c:strCache>
                <c:ptCount val="40"/>
                <c:pt idx="0">
                  <c:v>8-01-2008 </c:v>
                </c:pt>
                <c:pt idx="1">
                  <c:v>8-04-2008 </c:v>
                </c:pt>
                <c:pt idx="2">
                  <c:v>8-05-2008 </c:v>
                </c:pt>
                <c:pt idx="3">
                  <c:v>8-06-2008 </c:v>
                </c:pt>
                <c:pt idx="4">
                  <c:v>8-07-2008 </c:v>
                </c:pt>
                <c:pt idx="5">
                  <c:v>8-08-2008 </c:v>
                </c:pt>
                <c:pt idx="6">
                  <c:v>8-11-2008 </c:v>
                </c:pt>
                <c:pt idx="7">
                  <c:v>8-12-2008 </c:v>
                </c:pt>
                <c:pt idx="8">
                  <c:v>8-13-2008 </c:v>
                </c:pt>
                <c:pt idx="9">
                  <c:v>8-14-2008 </c:v>
                </c:pt>
                <c:pt idx="10">
                  <c:v>8-15-2008 </c:v>
                </c:pt>
                <c:pt idx="11">
                  <c:v>8-18-2008 </c:v>
                </c:pt>
                <c:pt idx="12">
                  <c:v>8-19-2008 </c:v>
                </c:pt>
                <c:pt idx="13">
                  <c:v>8-20-2008 </c:v>
                </c:pt>
                <c:pt idx="14">
                  <c:v>8-21-2008 </c:v>
                </c:pt>
                <c:pt idx="15">
                  <c:v>8-22-2008 </c:v>
                </c:pt>
                <c:pt idx="16">
                  <c:v>8-25-2008 </c:v>
                </c:pt>
                <c:pt idx="17">
                  <c:v>8-26-2008 </c:v>
                </c:pt>
                <c:pt idx="18">
                  <c:v>8-27-2008 </c:v>
                </c:pt>
                <c:pt idx="19">
                  <c:v>8-28-2008 </c:v>
                </c:pt>
                <c:pt idx="20">
                  <c:v>8-29-2008 </c:v>
                </c:pt>
                <c:pt idx="21">
                  <c:v>9-02-2008 </c:v>
                </c:pt>
                <c:pt idx="22">
                  <c:v>9-03-2008 </c:v>
                </c:pt>
                <c:pt idx="23">
                  <c:v>9-04-2008 </c:v>
                </c:pt>
                <c:pt idx="24">
                  <c:v>9-05-2008 </c:v>
                </c:pt>
                <c:pt idx="25">
                  <c:v>9-08-2008 </c:v>
                </c:pt>
                <c:pt idx="26">
                  <c:v>9-09-2008 </c:v>
                </c:pt>
                <c:pt idx="27">
                  <c:v>9-10-2008 </c:v>
                </c:pt>
                <c:pt idx="28">
                  <c:v>9-11-2008 </c:v>
                </c:pt>
                <c:pt idx="29">
                  <c:v>9-12-2008 </c:v>
                </c:pt>
                <c:pt idx="30">
                  <c:v>9-15-2008 </c:v>
                </c:pt>
                <c:pt idx="31">
                  <c:v>9-16-2008 </c:v>
                </c:pt>
                <c:pt idx="32">
                  <c:v>9-17-2008 </c:v>
                </c:pt>
                <c:pt idx="33">
                  <c:v>9-18-2008 </c:v>
                </c:pt>
                <c:pt idx="34">
                  <c:v>9-19-2008 </c:v>
                </c:pt>
                <c:pt idx="35">
                  <c:v>9-22-2008 </c:v>
                </c:pt>
                <c:pt idx="36">
                  <c:v>9-23-2008 </c:v>
                </c:pt>
                <c:pt idx="37">
                  <c:v>9-24-2008 </c:v>
                </c:pt>
                <c:pt idx="38">
                  <c:v>9-25-2008 </c:v>
                </c:pt>
                <c:pt idx="39">
                  <c:v>9-26-2008 </c:v>
                </c:pt>
              </c:strCache>
            </c:strRef>
          </c:cat>
          <c:val>
            <c:numRef>
              <c:f>Sheet4!$B$2:$B$42</c:f>
              <c:numCache>
                <c:formatCode>0.00</c:formatCode>
                <c:ptCount val="41"/>
                <c:pt idx="0">
                  <c:v>56.61</c:v>
                </c:pt>
                <c:pt idx="1">
                  <c:v>54.1</c:v>
                </c:pt>
                <c:pt idx="2">
                  <c:v>52.98</c:v>
                </c:pt>
                <c:pt idx="3">
                  <c:v>51.48</c:v>
                </c:pt>
                <c:pt idx="4">
                  <c:v>52.09</c:v>
                </c:pt>
                <c:pt idx="5">
                  <c:v>50.39</c:v>
                </c:pt>
                <c:pt idx="6">
                  <c:v>50.41</c:v>
                </c:pt>
                <c:pt idx="7">
                  <c:v>49.83</c:v>
                </c:pt>
                <c:pt idx="8">
                  <c:v>52.29</c:v>
                </c:pt>
                <c:pt idx="9">
                  <c:v>51.25</c:v>
                </c:pt>
                <c:pt idx="10">
                  <c:v>50.04</c:v>
                </c:pt>
                <c:pt idx="11">
                  <c:v>52.52</c:v>
                </c:pt>
                <c:pt idx="12">
                  <c:v>52.38</c:v>
                </c:pt>
                <c:pt idx="13">
                  <c:v>53.07</c:v>
                </c:pt>
                <c:pt idx="14">
                  <c:v>55.56</c:v>
                </c:pt>
                <c:pt idx="15">
                  <c:v>54.15</c:v>
                </c:pt>
                <c:pt idx="16">
                  <c:v>54.52</c:v>
                </c:pt>
                <c:pt idx="17">
                  <c:v>53.92</c:v>
                </c:pt>
                <c:pt idx="18">
                  <c:v>54.22</c:v>
                </c:pt>
                <c:pt idx="19">
                  <c:v>53.34</c:v>
                </c:pt>
                <c:pt idx="20">
                  <c:v>53.4</c:v>
                </c:pt>
                <c:pt idx="21">
                  <c:v>52.03</c:v>
                </c:pt>
                <c:pt idx="22">
                  <c:v>50.48</c:v>
                </c:pt>
                <c:pt idx="23">
                  <c:v>49.53</c:v>
                </c:pt>
                <c:pt idx="24">
                  <c:v>48.18</c:v>
                </c:pt>
                <c:pt idx="25">
                  <c:v>48.53</c:v>
                </c:pt>
                <c:pt idx="26">
                  <c:v>48.18</c:v>
                </c:pt>
                <c:pt idx="27">
                  <c:v>47.69</c:v>
                </c:pt>
                <c:pt idx="28">
                  <c:v>47</c:v>
                </c:pt>
                <c:pt idx="29">
                  <c:v>47.15</c:v>
                </c:pt>
                <c:pt idx="30">
                  <c:v>46.08</c:v>
                </c:pt>
                <c:pt idx="31">
                  <c:v>43.6</c:v>
                </c:pt>
                <c:pt idx="32">
                  <c:v>43.97</c:v>
                </c:pt>
                <c:pt idx="33">
                  <c:v>44.44</c:v>
                </c:pt>
                <c:pt idx="34">
                  <c:v>46.92</c:v>
                </c:pt>
                <c:pt idx="35">
                  <c:v>49.55</c:v>
                </c:pt>
                <c:pt idx="36">
                  <c:v>47.74</c:v>
                </c:pt>
                <c:pt idx="37">
                  <c:v>47.7</c:v>
                </c:pt>
                <c:pt idx="38">
                  <c:v>47.77</c:v>
                </c:pt>
                <c:pt idx="39">
                  <c:v>47.4</c:v>
                </c:pt>
                <c:pt idx="40">
                  <c:v>47.575789473684203</c:v>
                </c:pt>
              </c:numCache>
            </c:numRef>
          </c:val>
          <c:smooth val="0"/>
        </c:ser>
        <c:ser>
          <c:idx val="1"/>
          <c:order val="1"/>
          <c:tx>
            <c:strRef>
              <c:f>Sheet4!$C$1</c:f>
              <c:strCache>
                <c:ptCount val="1"/>
                <c:pt idx="0">
                  <c:v>Moving Average</c:v>
                </c:pt>
              </c:strCache>
            </c:strRef>
          </c:tx>
          <c:marker>
            <c:symbol val="none"/>
          </c:marker>
          <c:cat>
            <c:strRef>
              <c:f>Sheet4!$A$2:$A$42</c:f>
              <c:strCache>
                <c:ptCount val="40"/>
                <c:pt idx="0">
                  <c:v>8-01-2008 </c:v>
                </c:pt>
                <c:pt idx="1">
                  <c:v>8-04-2008 </c:v>
                </c:pt>
                <c:pt idx="2">
                  <c:v>8-05-2008 </c:v>
                </c:pt>
                <c:pt idx="3">
                  <c:v>8-06-2008 </c:v>
                </c:pt>
                <c:pt idx="4">
                  <c:v>8-07-2008 </c:v>
                </c:pt>
                <c:pt idx="5">
                  <c:v>8-08-2008 </c:v>
                </c:pt>
                <c:pt idx="6">
                  <c:v>8-11-2008 </c:v>
                </c:pt>
                <c:pt idx="7">
                  <c:v>8-12-2008 </c:v>
                </c:pt>
                <c:pt idx="8">
                  <c:v>8-13-2008 </c:v>
                </c:pt>
                <c:pt idx="9">
                  <c:v>8-14-2008 </c:v>
                </c:pt>
                <c:pt idx="10">
                  <c:v>8-15-2008 </c:v>
                </c:pt>
                <c:pt idx="11">
                  <c:v>8-18-2008 </c:v>
                </c:pt>
                <c:pt idx="12">
                  <c:v>8-19-2008 </c:v>
                </c:pt>
                <c:pt idx="13">
                  <c:v>8-20-2008 </c:v>
                </c:pt>
                <c:pt idx="14">
                  <c:v>8-21-2008 </c:v>
                </c:pt>
                <c:pt idx="15">
                  <c:v>8-22-2008 </c:v>
                </c:pt>
                <c:pt idx="16">
                  <c:v>8-25-2008 </c:v>
                </c:pt>
                <c:pt idx="17">
                  <c:v>8-26-2008 </c:v>
                </c:pt>
                <c:pt idx="18">
                  <c:v>8-27-2008 </c:v>
                </c:pt>
                <c:pt idx="19">
                  <c:v>8-28-2008 </c:v>
                </c:pt>
                <c:pt idx="20">
                  <c:v>8-29-2008 </c:v>
                </c:pt>
                <c:pt idx="21">
                  <c:v>9-02-2008 </c:v>
                </c:pt>
                <c:pt idx="22">
                  <c:v>9-03-2008 </c:v>
                </c:pt>
                <c:pt idx="23">
                  <c:v>9-04-2008 </c:v>
                </c:pt>
                <c:pt idx="24">
                  <c:v>9-05-2008 </c:v>
                </c:pt>
                <c:pt idx="25">
                  <c:v>9-08-2008 </c:v>
                </c:pt>
                <c:pt idx="26">
                  <c:v>9-09-2008 </c:v>
                </c:pt>
                <c:pt idx="27">
                  <c:v>9-10-2008 </c:v>
                </c:pt>
                <c:pt idx="28">
                  <c:v>9-11-2008 </c:v>
                </c:pt>
                <c:pt idx="29">
                  <c:v>9-12-2008 </c:v>
                </c:pt>
                <c:pt idx="30">
                  <c:v>9-15-2008 </c:v>
                </c:pt>
                <c:pt idx="31">
                  <c:v>9-16-2008 </c:v>
                </c:pt>
                <c:pt idx="32">
                  <c:v>9-17-2008 </c:v>
                </c:pt>
                <c:pt idx="33">
                  <c:v>9-18-2008 </c:v>
                </c:pt>
                <c:pt idx="34">
                  <c:v>9-19-2008 </c:v>
                </c:pt>
                <c:pt idx="35">
                  <c:v>9-22-2008 </c:v>
                </c:pt>
                <c:pt idx="36">
                  <c:v>9-23-2008 </c:v>
                </c:pt>
                <c:pt idx="37">
                  <c:v>9-24-2008 </c:v>
                </c:pt>
                <c:pt idx="38">
                  <c:v>9-25-2008 </c:v>
                </c:pt>
                <c:pt idx="39">
                  <c:v>9-26-2008 </c:v>
                </c:pt>
              </c:strCache>
            </c:strRef>
          </c:cat>
          <c:val>
            <c:numRef>
              <c:f>Sheet4!$C$2:$C$42</c:f>
              <c:numCache>
                <c:formatCode>General</c:formatCode>
                <c:ptCount val="41"/>
                <c:pt idx="4" formatCode="0.00">
                  <c:v>53.792499999999997</c:v>
                </c:pt>
                <c:pt idx="5" formatCode="0.00">
                  <c:v>52.662500000000001</c:v>
                </c:pt>
                <c:pt idx="6" formatCode="0.00">
                  <c:v>51.734999999999999</c:v>
                </c:pt>
                <c:pt idx="7" formatCode="0.00">
                  <c:v>51.092499999999994</c:v>
                </c:pt>
                <c:pt idx="8" formatCode="0.00">
                  <c:v>50.679999999999993</c:v>
                </c:pt>
                <c:pt idx="9" formatCode="0.00">
                  <c:v>50.73</c:v>
                </c:pt>
                <c:pt idx="10" formatCode="0.00">
                  <c:v>50.945</c:v>
                </c:pt>
                <c:pt idx="11" formatCode="0.00">
                  <c:v>50.852499999999999</c:v>
                </c:pt>
                <c:pt idx="12" formatCode="0.00">
                  <c:v>51.524999999999999</c:v>
                </c:pt>
                <c:pt idx="13" formatCode="0.00">
                  <c:v>51.547499999999999</c:v>
                </c:pt>
                <c:pt idx="14" formatCode="0.00">
                  <c:v>52.002499999999998</c:v>
                </c:pt>
                <c:pt idx="15" formatCode="0.00">
                  <c:v>53.3825</c:v>
                </c:pt>
                <c:pt idx="16" formatCode="0.00">
                  <c:v>53.79</c:v>
                </c:pt>
                <c:pt idx="17" formatCode="0.00">
                  <c:v>54.325000000000003</c:v>
                </c:pt>
                <c:pt idx="18" formatCode="0.00">
                  <c:v>54.537500000000009</c:v>
                </c:pt>
                <c:pt idx="19" formatCode="0.00">
                  <c:v>54.202500000000001</c:v>
                </c:pt>
                <c:pt idx="20" formatCode="0.00">
                  <c:v>54</c:v>
                </c:pt>
                <c:pt idx="21" formatCode="0.00">
                  <c:v>53.720000000000006</c:v>
                </c:pt>
                <c:pt idx="22" formatCode="0.00">
                  <c:v>53.247500000000002</c:v>
                </c:pt>
                <c:pt idx="23" formatCode="0.00">
                  <c:v>52.3125</c:v>
                </c:pt>
                <c:pt idx="24" formatCode="0.00">
                  <c:v>51.36</c:v>
                </c:pt>
                <c:pt idx="25" formatCode="0.00">
                  <c:v>50.055</c:v>
                </c:pt>
                <c:pt idx="26" formatCode="0.00">
                  <c:v>49.18</c:v>
                </c:pt>
                <c:pt idx="27" formatCode="0.00">
                  <c:v>48.605000000000004</c:v>
                </c:pt>
                <c:pt idx="28" formatCode="0.00">
                  <c:v>48.145000000000003</c:v>
                </c:pt>
                <c:pt idx="29" formatCode="0.00">
                  <c:v>47.85</c:v>
                </c:pt>
                <c:pt idx="30" formatCode="0.00">
                  <c:v>47.505000000000003</c:v>
                </c:pt>
                <c:pt idx="31" formatCode="0.00">
                  <c:v>46.980000000000004</c:v>
                </c:pt>
                <c:pt idx="32" formatCode="0.00">
                  <c:v>45.957500000000003</c:v>
                </c:pt>
                <c:pt idx="33" formatCode="0.00">
                  <c:v>45.199999999999996</c:v>
                </c:pt>
                <c:pt idx="34" formatCode="0.00">
                  <c:v>44.522500000000001</c:v>
                </c:pt>
                <c:pt idx="35" formatCode="0.00">
                  <c:v>44.732500000000002</c:v>
                </c:pt>
                <c:pt idx="36" formatCode="0.00">
                  <c:v>46.22</c:v>
                </c:pt>
                <c:pt idx="37" formatCode="0.00">
                  <c:v>47.162500000000001</c:v>
                </c:pt>
                <c:pt idx="38" formatCode="0.00">
                  <c:v>47.977500000000006</c:v>
                </c:pt>
                <c:pt idx="39" formatCode="0.00">
                  <c:v>48.190000000000005</c:v>
                </c:pt>
                <c:pt idx="40" formatCode="0.00">
                  <c:v>47.652500000000003</c:v>
                </c:pt>
              </c:numCache>
            </c:numRef>
          </c:val>
          <c:smooth val="0"/>
        </c:ser>
        <c:dLbls>
          <c:showLegendKey val="0"/>
          <c:showVal val="0"/>
          <c:showCatName val="0"/>
          <c:showSerName val="0"/>
          <c:showPercent val="0"/>
          <c:showBubbleSize val="0"/>
        </c:dLbls>
        <c:marker val="1"/>
        <c:smooth val="0"/>
        <c:axId val="197560960"/>
        <c:axId val="197575040"/>
      </c:lineChart>
      <c:catAx>
        <c:axId val="1975609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97575040"/>
        <c:crosses val="autoZero"/>
        <c:auto val="1"/>
        <c:lblAlgn val="ctr"/>
        <c:lblOffset val="100"/>
        <c:noMultiLvlLbl val="0"/>
      </c:catAx>
      <c:valAx>
        <c:axId val="197575040"/>
        <c:scaling>
          <c:orientation val="minMax"/>
          <c:max val="58"/>
          <c:min val="43"/>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7560960"/>
        <c:crosses val="autoZero"/>
        <c:crossBetween val="between"/>
      </c:valAx>
    </c:plotArea>
    <c:legend>
      <c:legendPos val="r"/>
      <c:overlay val="0"/>
      <c:txPr>
        <a:bodyPr/>
        <a:lstStyle/>
        <a:p>
          <a:pPr>
            <a:defRPr sz="29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099" l="0.70000000000000062" r="0.70000000000000062" t="0.750000000000010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800"/>
              <a:t>Cheddar Block</a:t>
            </a:r>
          </a:p>
        </c:rich>
      </c:tx>
      <c:layout/>
      <c:overlay val="0"/>
    </c:title>
    <c:autoTitleDeleted val="0"/>
    <c:plotArea>
      <c:layout/>
      <c:barChart>
        <c:barDir val="col"/>
        <c:grouping val="clustered"/>
        <c:varyColors val="0"/>
        <c:ser>
          <c:idx val="1"/>
          <c:order val="0"/>
          <c:tx>
            <c:strRef>
              <c:f>'Updated Newsletter'!$A$18:$B$18</c:f>
              <c:strCache>
                <c:ptCount val="1"/>
                <c:pt idx="0">
                  <c:v>Cheddar Block</c:v>
                </c:pt>
              </c:strCache>
            </c:strRef>
          </c:tx>
          <c:spPr>
            <a:solidFill>
              <a:srgbClr val="7030A0"/>
            </a:solidFill>
          </c:spPr>
          <c:invertIfNegative val="0"/>
          <c:cat>
            <c:strRef>
              <c:f>'Updated Newsletter'!$D$8:$G$8</c:f>
              <c:strCache>
                <c:ptCount val="4"/>
                <c:pt idx="0">
                  <c:v>This Week</c:v>
                </c:pt>
                <c:pt idx="1">
                  <c:v>Last Week</c:v>
                </c:pt>
                <c:pt idx="2">
                  <c:v>YTD Avg</c:v>
                </c:pt>
                <c:pt idx="3">
                  <c:v>Last Year</c:v>
                </c:pt>
              </c:strCache>
            </c:strRef>
          </c:cat>
          <c:val>
            <c:numRef>
              <c:f>'Updated Newsletter'!$D$18:$G$18</c:f>
              <c:numCache>
                <c:formatCode>0.000</c:formatCode>
                <c:ptCount val="4"/>
                <c:pt idx="0">
                  <c:v>2.1</c:v>
                </c:pt>
                <c:pt idx="1">
                  <c:v>2.0939999999999999</c:v>
                </c:pt>
                <c:pt idx="2">
                  <c:v>1.6490975609756098</c:v>
                </c:pt>
                <c:pt idx="3">
                  <c:v>1.7030000000000001</c:v>
                </c:pt>
              </c:numCache>
            </c:numRef>
          </c:val>
        </c:ser>
        <c:dLbls>
          <c:showLegendKey val="0"/>
          <c:showVal val="0"/>
          <c:showCatName val="0"/>
          <c:showSerName val="0"/>
          <c:showPercent val="0"/>
          <c:showBubbleSize val="0"/>
        </c:dLbls>
        <c:gapWidth val="150"/>
        <c:axId val="187427072"/>
        <c:axId val="187523072"/>
      </c:barChart>
      <c:catAx>
        <c:axId val="187427072"/>
        <c:scaling>
          <c:orientation val="minMax"/>
        </c:scaling>
        <c:delete val="0"/>
        <c:axPos val="b"/>
        <c:majorTickMark val="out"/>
        <c:minorTickMark val="none"/>
        <c:tickLblPos val="nextTo"/>
        <c:txPr>
          <a:bodyPr/>
          <a:lstStyle/>
          <a:p>
            <a:pPr>
              <a:defRPr sz="1000"/>
            </a:pPr>
            <a:endParaRPr lang="en-US"/>
          </a:p>
        </c:txPr>
        <c:crossAx val="187523072"/>
        <c:crosses val="autoZero"/>
        <c:auto val="1"/>
        <c:lblAlgn val="ctr"/>
        <c:lblOffset val="100"/>
        <c:noMultiLvlLbl val="0"/>
      </c:catAx>
      <c:valAx>
        <c:axId val="187523072"/>
        <c:scaling>
          <c:orientation val="minMax"/>
        </c:scaling>
        <c:delete val="0"/>
        <c:axPos val="l"/>
        <c:majorGridlines/>
        <c:numFmt formatCode="0.00" sourceLinked="0"/>
        <c:majorTickMark val="out"/>
        <c:minorTickMark val="none"/>
        <c:tickLblPos val="nextTo"/>
        <c:txPr>
          <a:bodyPr/>
          <a:lstStyle/>
          <a:p>
            <a:pPr>
              <a:defRPr sz="600"/>
            </a:pPr>
            <a:endParaRPr lang="en-US"/>
          </a:p>
        </c:txPr>
        <c:crossAx val="187427072"/>
        <c:crosses val="autoZero"/>
        <c:crossBetween val="between"/>
      </c:valAx>
    </c:plotArea>
    <c:plotVisOnly val="1"/>
    <c:dispBlanksAs val="gap"/>
    <c:showDLblsOverMax val="0"/>
  </c:chart>
  <c:spPr>
    <a:ln>
      <a:solidFill>
        <a:srgbClr val="C00000"/>
      </a:solidFill>
    </a:ln>
  </c:spPr>
  <c:printSettings>
    <c:headerFooter/>
    <c:pageMargins b="0.75000000000000444" l="0.70000000000000062" r="0.70000000000000062" t="0.75000000000000444"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v>OIL/MEAL Ratio</c:v>
          </c:tx>
          <c:marker>
            <c:symbol val="none"/>
          </c:marker>
          <c:cat>
            <c:numRef>
              <c:f>Sheet5!$A$1:$A$30</c:f>
              <c:numCache>
                <c:formatCode>m/d/yyyy</c:formatCode>
                <c:ptCount val="30"/>
                <c:pt idx="0">
                  <c:v>40910</c:v>
                </c:pt>
                <c:pt idx="1">
                  <c:v>40917</c:v>
                </c:pt>
                <c:pt idx="2">
                  <c:v>40924</c:v>
                </c:pt>
                <c:pt idx="3">
                  <c:v>40931</c:v>
                </c:pt>
                <c:pt idx="4">
                  <c:v>40938</c:v>
                </c:pt>
                <c:pt idx="5">
                  <c:v>40945</c:v>
                </c:pt>
                <c:pt idx="6">
                  <c:v>40952</c:v>
                </c:pt>
                <c:pt idx="7">
                  <c:v>40959</c:v>
                </c:pt>
                <c:pt idx="8">
                  <c:v>40966</c:v>
                </c:pt>
                <c:pt idx="9">
                  <c:v>40973</c:v>
                </c:pt>
                <c:pt idx="10">
                  <c:v>40980</c:v>
                </c:pt>
                <c:pt idx="11">
                  <c:v>40987</c:v>
                </c:pt>
                <c:pt idx="12">
                  <c:v>40994</c:v>
                </c:pt>
                <c:pt idx="13">
                  <c:v>41001</c:v>
                </c:pt>
                <c:pt idx="14">
                  <c:v>41008</c:v>
                </c:pt>
                <c:pt idx="15">
                  <c:v>41015</c:v>
                </c:pt>
                <c:pt idx="16">
                  <c:v>41022</c:v>
                </c:pt>
                <c:pt idx="17">
                  <c:v>41029</c:v>
                </c:pt>
                <c:pt idx="18">
                  <c:v>41036</c:v>
                </c:pt>
                <c:pt idx="19">
                  <c:v>41043</c:v>
                </c:pt>
                <c:pt idx="20">
                  <c:v>41050</c:v>
                </c:pt>
                <c:pt idx="21">
                  <c:v>41057</c:v>
                </c:pt>
                <c:pt idx="22">
                  <c:v>41064</c:v>
                </c:pt>
                <c:pt idx="23">
                  <c:v>41071</c:v>
                </c:pt>
                <c:pt idx="24">
                  <c:v>41078</c:v>
                </c:pt>
                <c:pt idx="25">
                  <c:v>41085</c:v>
                </c:pt>
                <c:pt idx="26">
                  <c:v>41092</c:v>
                </c:pt>
                <c:pt idx="27">
                  <c:v>41099</c:v>
                </c:pt>
                <c:pt idx="28">
                  <c:v>41106</c:v>
                </c:pt>
                <c:pt idx="29">
                  <c:v>41113</c:v>
                </c:pt>
              </c:numCache>
            </c:numRef>
          </c:cat>
          <c:val>
            <c:numRef>
              <c:f>Sheet5!$D$1:$D$30</c:f>
              <c:numCache>
                <c:formatCode>General</c:formatCode>
                <c:ptCount val="30"/>
                <c:pt idx="0">
                  <c:v>0.16607085860197893</c:v>
                </c:pt>
                <c:pt idx="1">
                  <c:v>0.16524280575539566</c:v>
                </c:pt>
                <c:pt idx="2">
                  <c:v>0.16212843567017568</c:v>
                </c:pt>
                <c:pt idx="3">
                  <c:v>0.1599230482809979</c:v>
                </c:pt>
                <c:pt idx="4">
                  <c:v>0.15884330448857623</c:v>
                </c:pt>
                <c:pt idx="5">
                  <c:v>0.16216885367665265</c:v>
                </c:pt>
                <c:pt idx="6">
                  <c:v>0.16046960825737913</c:v>
                </c:pt>
                <c:pt idx="7">
                  <c:v>0.16322289156626507</c:v>
                </c:pt>
                <c:pt idx="8">
                  <c:v>0.15469250114311842</c:v>
                </c:pt>
                <c:pt idx="9">
                  <c:v>0.14755826859045507</c:v>
                </c:pt>
                <c:pt idx="10">
                  <c:v>0.149275283347864</c:v>
                </c:pt>
                <c:pt idx="11">
                  <c:v>0.14758840705093546</c:v>
                </c:pt>
                <c:pt idx="12">
                  <c:v>0.14446261805518915</c:v>
                </c:pt>
                <c:pt idx="13">
                  <c:v>0.14430425193619531</c:v>
                </c:pt>
                <c:pt idx="14">
                  <c:v>0.14515799161468451</c:v>
                </c:pt>
                <c:pt idx="15">
                  <c:v>0.14064954147033493</c:v>
                </c:pt>
                <c:pt idx="16">
                  <c:v>0.13344268622153607</c:v>
                </c:pt>
                <c:pt idx="17">
                  <c:v>0.12570844560066899</c:v>
                </c:pt>
                <c:pt idx="18">
                  <c:v>0.12602792120864412</c:v>
                </c:pt>
                <c:pt idx="19">
                  <c:v>0.12155765920826161</c:v>
                </c:pt>
                <c:pt idx="20">
                  <c:v>0.12203282211585423</c:v>
                </c:pt>
                <c:pt idx="21">
                  <c:v>0.12265111083529848</c:v>
                </c:pt>
                <c:pt idx="22">
                  <c:v>0.11902226524685383</c:v>
                </c:pt>
                <c:pt idx="23">
                  <c:v>0.11613576033371255</c:v>
                </c:pt>
                <c:pt idx="24">
                  <c:v>0.1177567006417516</c:v>
                </c:pt>
                <c:pt idx="25">
                  <c:v>0.11935333798557804</c:v>
                </c:pt>
                <c:pt idx="26">
                  <c:v>0.11536374096346308</c:v>
                </c:pt>
                <c:pt idx="27">
                  <c:v>0.11219044442591511</c:v>
                </c:pt>
                <c:pt idx="28">
                  <c:v>0.10564914601408398</c:v>
                </c:pt>
                <c:pt idx="29">
                  <c:v>0.10014947683109116</c:v>
                </c:pt>
              </c:numCache>
            </c:numRef>
          </c:val>
          <c:smooth val="0"/>
        </c:ser>
        <c:dLbls>
          <c:showLegendKey val="0"/>
          <c:showVal val="0"/>
          <c:showCatName val="0"/>
          <c:showSerName val="0"/>
          <c:showPercent val="0"/>
          <c:showBubbleSize val="0"/>
        </c:dLbls>
        <c:marker val="1"/>
        <c:smooth val="0"/>
        <c:axId val="198118400"/>
        <c:axId val="198144768"/>
      </c:lineChart>
      <c:dateAx>
        <c:axId val="198118400"/>
        <c:scaling>
          <c:orientation val="minMax"/>
        </c:scaling>
        <c:delete val="0"/>
        <c:axPos val="b"/>
        <c:numFmt formatCode="m/d/yyyy" sourceLinked="1"/>
        <c:majorTickMark val="out"/>
        <c:minorTickMark val="none"/>
        <c:tickLblPos val="nextTo"/>
        <c:crossAx val="198144768"/>
        <c:crosses val="autoZero"/>
        <c:auto val="1"/>
        <c:lblOffset val="100"/>
        <c:baseTimeUnit val="days"/>
      </c:dateAx>
      <c:valAx>
        <c:axId val="198144768"/>
        <c:scaling>
          <c:orientation val="minMax"/>
          <c:min val="8.0000000000000016E-2"/>
        </c:scaling>
        <c:delete val="0"/>
        <c:axPos val="l"/>
        <c:majorGridlines/>
        <c:numFmt formatCode="General" sourceLinked="1"/>
        <c:majorTickMark val="out"/>
        <c:minorTickMark val="none"/>
        <c:tickLblPos val="nextTo"/>
        <c:crossAx val="19811840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800"/>
              <a:t>Coffee</a:t>
            </a:r>
          </a:p>
        </c:rich>
      </c:tx>
      <c:layout/>
      <c:overlay val="0"/>
    </c:title>
    <c:autoTitleDeleted val="0"/>
    <c:plotArea>
      <c:layout/>
      <c:barChart>
        <c:barDir val="col"/>
        <c:grouping val="clustered"/>
        <c:varyColors val="0"/>
        <c:ser>
          <c:idx val="1"/>
          <c:order val="0"/>
          <c:tx>
            <c:strRef>
              <c:f>'Updated Newsletter'!$A$47:$B$47</c:f>
              <c:strCache>
                <c:ptCount val="1"/>
                <c:pt idx="0">
                  <c:v>Coffee</c:v>
                </c:pt>
              </c:strCache>
            </c:strRef>
          </c:tx>
          <c:spPr>
            <a:solidFill>
              <a:srgbClr val="FFC000"/>
            </a:solidFill>
          </c:spPr>
          <c:invertIfNegative val="0"/>
          <c:cat>
            <c:strRef>
              <c:f>'Updated Newsletter'!$D$8:$G$8</c:f>
              <c:strCache>
                <c:ptCount val="4"/>
                <c:pt idx="0">
                  <c:v>This Week</c:v>
                </c:pt>
                <c:pt idx="1">
                  <c:v>Last Week</c:v>
                </c:pt>
                <c:pt idx="2">
                  <c:v>YTD Avg</c:v>
                </c:pt>
                <c:pt idx="3">
                  <c:v>Last Year</c:v>
                </c:pt>
              </c:strCache>
            </c:strRef>
          </c:cat>
          <c:val>
            <c:numRef>
              <c:f>'Updated Newsletter'!$D$47:$G$47</c:f>
              <c:numCache>
                <c:formatCode>0.0000</c:formatCode>
                <c:ptCount val="4"/>
                <c:pt idx="0">
                  <c:v>1.617</c:v>
                </c:pt>
                <c:pt idx="1">
                  <c:v>1.681</c:v>
                </c:pt>
                <c:pt idx="2">
                  <c:v>1.5125230769230766</c:v>
                </c:pt>
                <c:pt idx="3">
                  <c:v>2.3955000000000002</c:v>
                </c:pt>
              </c:numCache>
            </c:numRef>
          </c:val>
        </c:ser>
        <c:dLbls>
          <c:showLegendKey val="0"/>
          <c:showVal val="0"/>
          <c:showCatName val="0"/>
          <c:showSerName val="0"/>
          <c:showPercent val="0"/>
          <c:showBubbleSize val="0"/>
        </c:dLbls>
        <c:gapWidth val="150"/>
        <c:axId val="187537664"/>
        <c:axId val="187555840"/>
      </c:barChart>
      <c:catAx>
        <c:axId val="187537664"/>
        <c:scaling>
          <c:orientation val="minMax"/>
        </c:scaling>
        <c:delete val="0"/>
        <c:axPos val="b"/>
        <c:majorTickMark val="out"/>
        <c:minorTickMark val="none"/>
        <c:tickLblPos val="nextTo"/>
        <c:txPr>
          <a:bodyPr/>
          <a:lstStyle/>
          <a:p>
            <a:pPr>
              <a:defRPr sz="1000"/>
            </a:pPr>
            <a:endParaRPr lang="en-US"/>
          </a:p>
        </c:txPr>
        <c:crossAx val="187555840"/>
        <c:crosses val="autoZero"/>
        <c:auto val="1"/>
        <c:lblAlgn val="ctr"/>
        <c:lblOffset val="100"/>
        <c:noMultiLvlLbl val="0"/>
      </c:catAx>
      <c:valAx>
        <c:axId val="187555840"/>
        <c:scaling>
          <c:orientation val="minMax"/>
        </c:scaling>
        <c:delete val="0"/>
        <c:axPos val="l"/>
        <c:majorGridlines/>
        <c:numFmt formatCode="0.00" sourceLinked="0"/>
        <c:majorTickMark val="out"/>
        <c:minorTickMark val="none"/>
        <c:tickLblPos val="nextTo"/>
        <c:txPr>
          <a:bodyPr/>
          <a:lstStyle/>
          <a:p>
            <a:pPr>
              <a:defRPr sz="600"/>
            </a:pPr>
            <a:endParaRPr lang="en-US"/>
          </a:p>
        </c:txPr>
        <c:crossAx val="187537664"/>
        <c:crosses val="autoZero"/>
        <c:crossBetween val="between"/>
      </c:valAx>
    </c:plotArea>
    <c:plotVisOnly val="1"/>
    <c:dispBlanksAs val="gap"/>
    <c:showDLblsOverMax val="0"/>
  </c:chart>
  <c:spPr>
    <a:ln>
      <a:solidFill>
        <a:srgbClr val="C00000"/>
      </a:solidFill>
    </a:ln>
  </c:spPr>
  <c:printSettings>
    <c:headerFooter/>
    <c:pageMargins b="0.75000000000000466" l="0.70000000000000062" r="0.70000000000000062" t="0.75000000000000466"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Corn - CBOT Average Weekly
 Price - Dollars / Bushel</a:t>
            </a:r>
          </a:p>
        </c:rich>
      </c:tx>
      <c:layout/>
      <c:overlay val="0"/>
    </c:title>
    <c:autoTitleDeleted val="0"/>
    <c:plotArea>
      <c:layout/>
      <c:lineChart>
        <c:grouping val="standard"/>
        <c:varyColors val="0"/>
        <c:ser>
          <c:idx val="3"/>
          <c:order val="0"/>
          <c:tx>
            <c:strRef>
              <c:f>Corn!$D$1</c:f>
              <c:strCache>
                <c:ptCount val="1"/>
                <c:pt idx="0">
                  <c:v>2012</c:v>
                </c:pt>
              </c:strCache>
            </c:strRef>
          </c:tx>
          <c:spPr>
            <a:ln>
              <a:solidFill>
                <a:schemeClr val="accent1"/>
              </a:solidFill>
            </a:ln>
          </c:spPr>
          <c:marker>
            <c:symbol val="none"/>
          </c:marker>
          <c:val>
            <c:numRef>
              <c:f>Corn!$D$2:$D$54</c:f>
              <c:numCache>
                <c:formatCode>General</c:formatCode>
                <c:ptCount val="53"/>
                <c:pt idx="0">
                  <c:v>640.05999999999995</c:v>
                </c:pt>
                <c:pt idx="1">
                  <c:v>651</c:v>
                </c:pt>
                <c:pt idx="2">
                  <c:v>633.29999999999995</c:v>
                </c:pt>
                <c:pt idx="3">
                  <c:v>603.75</c:v>
                </c:pt>
                <c:pt idx="4">
                  <c:v>632.20000000000005</c:v>
                </c:pt>
                <c:pt idx="5">
                  <c:v>640.04999999999995</c:v>
                </c:pt>
                <c:pt idx="6">
                  <c:v>639.54999999999995</c:v>
                </c:pt>
                <c:pt idx="7">
                  <c:v>635.6</c:v>
                </c:pt>
                <c:pt idx="8">
                  <c:v>637</c:v>
                </c:pt>
                <c:pt idx="9">
                  <c:v>653.45000000000005</c:v>
                </c:pt>
                <c:pt idx="10">
                  <c:v>653.4</c:v>
                </c:pt>
                <c:pt idx="11">
                  <c:v>669.25</c:v>
                </c:pt>
                <c:pt idx="12">
                  <c:v>648.79999999999995</c:v>
                </c:pt>
                <c:pt idx="13">
                  <c:v>627.35</c:v>
                </c:pt>
                <c:pt idx="14">
                  <c:v>657.3</c:v>
                </c:pt>
                <c:pt idx="15">
                  <c:v>637.29999999999995</c:v>
                </c:pt>
                <c:pt idx="16">
                  <c:v>615.04999999999995</c:v>
                </c:pt>
                <c:pt idx="17">
                  <c:v>625.75</c:v>
                </c:pt>
                <c:pt idx="18">
                  <c:v>655.04999999999995</c:v>
                </c:pt>
                <c:pt idx="19">
                  <c:v>641.15</c:v>
                </c:pt>
                <c:pt idx="20">
                  <c:v>612.15</c:v>
                </c:pt>
                <c:pt idx="21">
                  <c:v>598.1</c:v>
                </c:pt>
                <c:pt idx="22">
                  <c:v>557.19000000000005</c:v>
                </c:pt>
                <c:pt idx="23">
                  <c:v>582.75</c:v>
                </c:pt>
                <c:pt idx="24">
                  <c:v>589.9</c:v>
                </c:pt>
                <c:pt idx="25">
                  <c:v>600.25</c:v>
                </c:pt>
                <c:pt idx="26">
                  <c:v>649.9</c:v>
                </c:pt>
                <c:pt idx="27">
                  <c:v>730.63</c:v>
                </c:pt>
                <c:pt idx="28">
                  <c:v>759.75</c:v>
                </c:pt>
                <c:pt idx="29">
                  <c:v>796.7</c:v>
                </c:pt>
                <c:pt idx="30">
                  <c:v>795.65</c:v>
                </c:pt>
                <c:pt idx="31">
                  <c:v>806.2</c:v>
                </c:pt>
                <c:pt idx="32">
                  <c:v>805.6</c:v>
                </c:pt>
                <c:pt idx="33">
                  <c:v>790.55</c:v>
                </c:pt>
                <c:pt idx="34">
                  <c:v>817.55</c:v>
                </c:pt>
                <c:pt idx="35">
                  <c:v>801.7</c:v>
                </c:pt>
                <c:pt idx="36">
                  <c:v>797.25</c:v>
                </c:pt>
                <c:pt idx="37">
                  <c:v>778.45</c:v>
                </c:pt>
                <c:pt idx="38">
                  <c:v>747.75</c:v>
                </c:pt>
                <c:pt idx="39">
                  <c:v>737.15</c:v>
                </c:pt>
                <c:pt idx="40">
                  <c:v>755.35</c:v>
                </c:pt>
                <c:pt idx="41">
                  <c:v>748.95</c:v>
                </c:pt>
              </c:numCache>
            </c:numRef>
          </c:val>
          <c:smooth val="0"/>
        </c:ser>
        <c:ser>
          <c:idx val="0"/>
          <c:order val="1"/>
          <c:tx>
            <c:strRef>
              <c:f>Corn!$E$1</c:f>
              <c:strCache>
                <c:ptCount val="1"/>
                <c:pt idx="0">
                  <c:v>2011</c:v>
                </c:pt>
              </c:strCache>
            </c:strRef>
          </c:tx>
          <c:spPr>
            <a:ln>
              <a:solidFill>
                <a:srgbClr val="C00000"/>
              </a:solidFill>
            </a:ln>
          </c:spPr>
          <c:marker>
            <c:symbol val="none"/>
          </c:marker>
          <c:cat>
            <c:strRef>
              <c:f>Corn!$B$2:$B$54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Corn!$E$2:$E$54</c:f>
              <c:numCache>
                <c:formatCode>General</c:formatCode>
                <c:ptCount val="53"/>
                <c:pt idx="1">
                  <c:v>609.04999999999995</c:v>
                </c:pt>
                <c:pt idx="2">
                  <c:v>627.25</c:v>
                </c:pt>
                <c:pt idx="3">
                  <c:v>653</c:v>
                </c:pt>
                <c:pt idx="4">
                  <c:v>650.35</c:v>
                </c:pt>
                <c:pt idx="5">
                  <c:v>666.7</c:v>
                </c:pt>
                <c:pt idx="6">
                  <c:v>690.3</c:v>
                </c:pt>
                <c:pt idx="7">
                  <c:v>699.85</c:v>
                </c:pt>
                <c:pt idx="8">
                  <c:v>692.25</c:v>
                </c:pt>
                <c:pt idx="9">
                  <c:v>722.95</c:v>
                </c:pt>
                <c:pt idx="10">
                  <c:v>688</c:v>
                </c:pt>
                <c:pt idx="11">
                  <c:v>649.70000000000005</c:v>
                </c:pt>
                <c:pt idx="12">
                  <c:v>689.2</c:v>
                </c:pt>
                <c:pt idx="13">
                  <c:v>687.05</c:v>
                </c:pt>
                <c:pt idx="14">
                  <c:v>763.4</c:v>
                </c:pt>
                <c:pt idx="15">
                  <c:v>756.05</c:v>
                </c:pt>
                <c:pt idx="16">
                  <c:v>742.69</c:v>
                </c:pt>
                <c:pt idx="17">
                  <c:v>751.6</c:v>
                </c:pt>
                <c:pt idx="18">
                  <c:v>712.8</c:v>
                </c:pt>
                <c:pt idx="19">
                  <c:v>689.05</c:v>
                </c:pt>
                <c:pt idx="20">
                  <c:v>735.05</c:v>
                </c:pt>
                <c:pt idx="21">
                  <c:v>746.7</c:v>
                </c:pt>
                <c:pt idx="22">
                  <c:v>756.63</c:v>
                </c:pt>
                <c:pt idx="23">
                  <c:v>761</c:v>
                </c:pt>
                <c:pt idx="24">
                  <c:v>733.1</c:v>
                </c:pt>
                <c:pt idx="25">
                  <c:v>687.2</c:v>
                </c:pt>
                <c:pt idx="26">
                  <c:v>662.35</c:v>
                </c:pt>
                <c:pt idx="27">
                  <c:v>662.88</c:v>
                </c:pt>
                <c:pt idx="28">
                  <c:v>699.45</c:v>
                </c:pt>
                <c:pt idx="29">
                  <c:v>690.3</c:v>
                </c:pt>
                <c:pt idx="30">
                  <c:v>681.55</c:v>
                </c:pt>
                <c:pt idx="31">
                  <c:v>697.05</c:v>
                </c:pt>
                <c:pt idx="32">
                  <c:v>687.15</c:v>
                </c:pt>
                <c:pt idx="33">
                  <c:v>708.55</c:v>
                </c:pt>
                <c:pt idx="34">
                  <c:v>733.45</c:v>
                </c:pt>
                <c:pt idx="35">
                  <c:v>751.25</c:v>
                </c:pt>
                <c:pt idx="36">
                  <c:v>733.13</c:v>
                </c:pt>
                <c:pt idx="37">
                  <c:v>712.15</c:v>
                </c:pt>
                <c:pt idx="38">
                  <c:v>671.35</c:v>
                </c:pt>
                <c:pt idx="39">
                  <c:v>631.20000000000005</c:v>
                </c:pt>
                <c:pt idx="40">
                  <c:v>598.25</c:v>
                </c:pt>
                <c:pt idx="41">
                  <c:v>633.79999999999995</c:v>
                </c:pt>
                <c:pt idx="42">
                  <c:v>644.35</c:v>
                </c:pt>
                <c:pt idx="43">
                  <c:v>649.1</c:v>
                </c:pt>
                <c:pt idx="44">
                  <c:v>651.1</c:v>
                </c:pt>
                <c:pt idx="45">
                  <c:v>650.75</c:v>
                </c:pt>
                <c:pt idx="46">
                  <c:v>629.29999999999995</c:v>
                </c:pt>
                <c:pt idx="47">
                  <c:v>592</c:v>
                </c:pt>
                <c:pt idx="48">
                  <c:v>594.45000000000005</c:v>
                </c:pt>
                <c:pt idx="49">
                  <c:v>584.65</c:v>
                </c:pt>
                <c:pt idx="50">
                  <c:v>583.35</c:v>
                </c:pt>
                <c:pt idx="51">
                  <c:v>612.29999999999995</c:v>
                </c:pt>
                <c:pt idx="52">
                  <c:v>640.05999999999995</c:v>
                </c:pt>
              </c:numCache>
            </c:numRef>
          </c:val>
          <c:smooth val="0"/>
        </c:ser>
        <c:ser>
          <c:idx val="1"/>
          <c:order val="2"/>
          <c:tx>
            <c:strRef>
              <c:f>Corn!$F$1</c:f>
              <c:strCache>
                <c:ptCount val="1"/>
                <c:pt idx="0">
                  <c:v>2010</c:v>
                </c:pt>
              </c:strCache>
            </c:strRef>
          </c:tx>
          <c:spPr>
            <a:ln>
              <a:solidFill>
                <a:srgbClr val="7030A0"/>
              </a:solidFill>
            </a:ln>
          </c:spPr>
          <c:marker>
            <c:symbol val="none"/>
          </c:marker>
          <c:cat>
            <c:strRef>
              <c:f>Corn!$B$2:$B$54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Corn!$F$2:$F$54</c:f>
              <c:numCache>
                <c:formatCode>General</c:formatCode>
                <c:ptCount val="53"/>
                <c:pt idx="1">
                  <c:v>419.9</c:v>
                </c:pt>
                <c:pt idx="2">
                  <c:v>390.3</c:v>
                </c:pt>
                <c:pt idx="3">
                  <c:v>368.5</c:v>
                </c:pt>
                <c:pt idx="4">
                  <c:v>361.3</c:v>
                </c:pt>
                <c:pt idx="5">
                  <c:v>356.5</c:v>
                </c:pt>
                <c:pt idx="6">
                  <c:v>360.2</c:v>
                </c:pt>
                <c:pt idx="7">
                  <c:v>361.13</c:v>
                </c:pt>
                <c:pt idx="8">
                  <c:v>372.95</c:v>
                </c:pt>
                <c:pt idx="9">
                  <c:v>370.6</c:v>
                </c:pt>
                <c:pt idx="10">
                  <c:v>357.65</c:v>
                </c:pt>
                <c:pt idx="11">
                  <c:v>370.9</c:v>
                </c:pt>
                <c:pt idx="12">
                  <c:v>361.95</c:v>
                </c:pt>
                <c:pt idx="13">
                  <c:v>350.25</c:v>
                </c:pt>
                <c:pt idx="14">
                  <c:v>348.65</c:v>
                </c:pt>
                <c:pt idx="15">
                  <c:v>357.2</c:v>
                </c:pt>
                <c:pt idx="16">
                  <c:v>355.55</c:v>
                </c:pt>
                <c:pt idx="17">
                  <c:v>356.7</c:v>
                </c:pt>
                <c:pt idx="18">
                  <c:v>363.25</c:v>
                </c:pt>
                <c:pt idx="19">
                  <c:v>365.55</c:v>
                </c:pt>
                <c:pt idx="20">
                  <c:v>361.2</c:v>
                </c:pt>
                <c:pt idx="21">
                  <c:v>367.8</c:v>
                </c:pt>
                <c:pt idx="22">
                  <c:v>348</c:v>
                </c:pt>
                <c:pt idx="23">
                  <c:v>340.8</c:v>
                </c:pt>
                <c:pt idx="24">
                  <c:v>356.4</c:v>
                </c:pt>
                <c:pt idx="25">
                  <c:v>347.65</c:v>
                </c:pt>
                <c:pt idx="26">
                  <c:v>348.5</c:v>
                </c:pt>
                <c:pt idx="27">
                  <c:v>370.88</c:v>
                </c:pt>
                <c:pt idx="28">
                  <c:v>376.65</c:v>
                </c:pt>
                <c:pt idx="29">
                  <c:v>376.6</c:v>
                </c:pt>
                <c:pt idx="30">
                  <c:v>375</c:v>
                </c:pt>
                <c:pt idx="31">
                  <c:v>397.75</c:v>
                </c:pt>
                <c:pt idx="32">
                  <c:v>408</c:v>
                </c:pt>
                <c:pt idx="33">
                  <c:v>415.2</c:v>
                </c:pt>
                <c:pt idx="34">
                  <c:v>412.95</c:v>
                </c:pt>
                <c:pt idx="35">
                  <c:v>433</c:v>
                </c:pt>
                <c:pt idx="36">
                  <c:v>454.81</c:v>
                </c:pt>
                <c:pt idx="37">
                  <c:v>493.75</c:v>
                </c:pt>
                <c:pt idx="38">
                  <c:v>507.9</c:v>
                </c:pt>
                <c:pt idx="39">
                  <c:v>495.85</c:v>
                </c:pt>
                <c:pt idx="40">
                  <c:v>495.5</c:v>
                </c:pt>
                <c:pt idx="41">
                  <c:v>566.85</c:v>
                </c:pt>
                <c:pt idx="42">
                  <c:v>560.20000000000005</c:v>
                </c:pt>
                <c:pt idx="43">
                  <c:v>575.6</c:v>
                </c:pt>
                <c:pt idx="44">
                  <c:v>582.35</c:v>
                </c:pt>
                <c:pt idx="45">
                  <c:v>565.25</c:v>
                </c:pt>
                <c:pt idx="46">
                  <c:v>534.04999999999995</c:v>
                </c:pt>
                <c:pt idx="47">
                  <c:v>530.19000000000005</c:v>
                </c:pt>
                <c:pt idx="48">
                  <c:v>543.95000000000005</c:v>
                </c:pt>
                <c:pt idx="49">
                  <c:v>556.20000000000005</c:v>
                </c:pt>
                <c:pt idx="50">
                  <c:v>586.15</c:v>
                </c:pt>
                <c:pt idx="51">
                  <c:v>606.19000000000005</c:v>
                </c:pt>
                <c:pt idx="52">
                  <c:v>620.25</c:v>
                </c:pt>
              </c:numCache>
            </c:numRef>
          </c:val>
          <c:smooth val="0"/>
        </c:ser>
        <c:ser>
          <c:idx val="5"/>
          <c:order val="3"/>
          <c:tx>
            <c:strRef>
              <c:f>Corn!$I$1</c:f>
              <c:strCache>
                <c:ptCount val="1"/>
                <c:pt idx="0">
                  <c:v>4-Yr-Avg*</c:v>
                </c:pt>
              </c:strCache>
            </c:strRef>
          </c:tx>
          <c:spPr>
            <a:ln>
              <a:solidFill>
                <a:srgbClr val="00B050"/>
              </a:solidFill>
            </a:ln>
          </c:spPr>
          <c:marker>
            <c:symbol val="none"/>
          </c:marker>
          <c:cat>
            <c:strRef>
              <c:f>Corn!$B$2:$B$54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Corn!$I$2:$I$54</c:f>
              <c:numCache>
                <c:formatCode>General</c:formatCode>
                <c:ptCount val="53"/>
                <c:pt idx="0">
                  <c:v>451.88</c:v>
                </c:pt>
                <c:pt idx="1">
                  <c:v>480.49</c:v>
                </c:pt>
                <c:pt idx="2">
                  <c:v>473.88</c:v>
                </c:pt>
                <c:pt idx="3">
                  <c:v>475.4</c:v>
                </c:pt>
                <c:pt idx="4">
                  <c:v>473.91</c:v>
                </c:pt>
                <c:pt idx="5">
                  <c:v>474.19</c:v>
                </c:pt>
                <c:pt idx="6">
                  <c:v>481.44</c:v>
                </c:pt>
                <c:pt idx="7">
                  <c:v>496.24</c:v>
                </c:pt>
                <c:pt idx="8">
                  <c:v>478.64</c:v>
                </c:pt>
                <c:pt idx="9">
                  <c:v>497.9</c:v>
                </c:pt>
                <c:pt idx="10">
                  <c:v>492.08</c:v>
                </c:pt>
                <c:pt idx="11">
                  <c:v>483.66</c:v>
                </c:pt>
                <c:pt idx="12">
                  <c:v>497.31</c:v>
                </c:pt>
                <c:pt idx="13">
                  <c:v>514.49</c:v>
                </c:pt>
                <c:pt idx="14">
                  <c:v>532.32000000000005</c:v>
                </c:pt>
                <c:pt idx="15">
                  <c:v>524.94000000000005</c:v>
                </c:pt>
                <c:pt idx="16">
                  <c:v>502.07</c:v>
                </c:pt>
                <c:pt idx="17">
                  <c:v>524.16</c:v>
                </c:pt>
                <c:pt idx="18">
                  <c:v>520.59</c:v>
                </c:pt>
                <c:pt idx="19">
                  <c:v>517.25</c:v>
                </c:pt>
                <c:pt idx="20">
                  <c:v>529.4</c:v>
                </c:pt>
                <c:pt idx="21">
                  <c:v>536.83000000000004</c:v>
                </c:pt>
                <c:pt idx="22">
                  <c:v>542.83000000000004</c:v>
                </c:pt>
                <c:pt idx="23">
                  <c:v>558.24</c:v>
                </c:pt>
                <c:pt idx="24">
                  <c:v>556.89</c:v>
                </c:pt>
                <c:pt idx="25">
                  <c:v>538.85</c:v>
                </c:pt>
                <c:pt idx="26">
                  <c:v>523.08000000000004</c:v>
                </c:pt>
                <c:pt idx="27">
                  <c:v>516.08000000000004</c:v>
                </c:pt>
                <c:pt idx="28">
                  <c:v>513.13</c:v>
                </c:pt>
                <c:pt idx="29">
                  <c:v>490.25</c:v>
                </c:pt>
                <c:pt idx="30">
                  <c:v>492.4</c:v>
                </c:pt>
                <c:pt idx="31">
                  <c:v>488.88</c:v>
                </c:pt>
                <c:pt idx="32">
                  <c:v>486.69</c:v>
                </c:pt>
                <c:pt idx="33">
                  <c:v>504.25</c:v>
                </c:pt>
                <c:pt idx="34">
                  <c:v>510.94</c:v>
                </c:pt>
                <c:pt idx="35">
                  <c:v>508.67</c:v>
                </c:pt>
                <c:pt idx="36">
                  <c:v>508.16</c:v>
                </c:pt>
                <c:pt idx="37">
                  <c:v>519.1</c:v>
                </c:pt>
                <c:pt idx="38">
                  <c:v>516.09</c:v>
                </c:pt>
                <c:pt idx="39">
                  <c:v>486.28</c:v>
                </c:pt>
                <c:pt idx="40">
                  <c:v>468.48</c:v>
                </c:pt>
                <c:pt idx="41">
                  <c:v>494.61</c:v>
                </c:pt>
                <c:pt idx="42">
                  <c:v>498.53</c:v>
                </c:pt>
                <c:pt idx="43">
                  <c:v>499.73</c:v>
                </c:pt>
                <c:pt idx="44">
                  <c:v>501.34</c:v>
                </c:pt>
                <c:pt idx="45">
                  <c:v>496</c:v>
                </c:pt>
                <c:pt idx="46">
                  <c:v>482.59</c:v>
                </c:pt>
                <c:pt idx="47">
                  <c:v>465.8</c:v>
                </c:pt>
                <c:pt idx="48">
                  <c:v>462.71</c:v>
                </c:pt>
                <c:pt idx="49">
                  <c:v>461.39</c:v>
                </c:pt>
                <c:pt idx="50">
                  <c:v>489.05</c:v>
                </c:pt>
                <c:pt idx="51">
                  <c:v>517.04999999999995</c:v>
                </c:pt>
                <c:pt idx="52">
                  <c:v>526.62</c:v>
                </c:pt>
              </c:numCache>
            </c:numRef>
          </c:val>
          <c:smooth val="0"/>
        </c:ser>
        <c:dLbls>
          <c:showLegendKey val="0"/>
          <c:showVal val="0"/>
          <c:showCatName val="0"/>
          <c:showSerName val="0"/>
          <c:showPercent val="0"/>
          <c:showBubbleSize val="0"/>
        </c:dLbls>
        <c:marker val="1"/>
        <c:smooth val="0"/>
        <c:axId val="187691392"/>
        <c:axId val="187692928"/>
      </c:lineChart>
      <c:catAx>
        <c:axId val="187691392"/>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87692928"/>
        <c:crosses val="autoZero"/>
        <c:auto val="1"/>
        <c:lblAlgn val="ctr"/>
        <c:lblOffset val="100"/>
        <c:tickLblSkip val="1"/>
        <c:tickMarkSkip val="1"/>
        <c:noMultiLvlLbl val="0"/>
      </c:catAx>
      <c:valAx>
        <c:axId val="187692928"/>
        <c:scaling>
          <c:orientation val="minMax"/>
          <c:min val="300"/>
        </c:scaling>
        <c:delete val="0"/>
        <c:axPos val="l"/>
        <c:majorGridlines/>
        <c:numFmt formatCode="General"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87691392"/>
        <c:crosses val="autoZero"/>
        <c:crossBetween val="between"/>
      </c:valAx>
    </c:plotArea>
    <c:legend>
      <c:legendPos val="b"/>
      <c:layout/>
      <c:overlay val="0"/>
      <c:txPr>
        <a:bodyPr/>
        <a:lstStyle/>
        <a:p>
          <a:pPr>
            <a:defRPr sz="6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Soybeans - CBOT Average Weekly
 Price Dollars / Bushel</a:t>
            </a:r>
          </a:p>
        </c:rich>
      </c:tx>
      <c:layout/>
      <c:overlay val="0"/>
    </c:title>
    <c:autoTitleDeleted val="0"/>
    <c:plotArea>
      <c:layout/>
      <c:lineChart>
        <c:grouping val="standard"/>
        <c:varyColors val="0"/>
        <c:ser>
          <c:idx val="3"/>
          <c:order val="0"/>
          <c:tx>
            <c:strRef>
              <c:f>Soybeans!$D$1</c:f>
              <c:strCache>
                <c:ptCount val="1"/>
                <c:pt idx="0">
                  <c:v>2012</c:v>
                </c:pt>
              </c:strCache>
            </c:strRef>
          </c:tx>
          <c:spPr>
            <a:ln>
              <a:solidFill>
                <a:schemeClr val="tx2">
                  <a:lumMod val="60000"/>
                  <a:lumOff val="40000"/>
                </a:schemeClr>
              </a:solidFill>
            </a:ln>
          </c:spPr>
          <c:marker>
            <c:symbol val="none"/>
          </c:marker>
          <c:dPt>
            <c:idx val="4"/>
            <c:bubble3D val="0"/>
            <c:spPr>
              <a:ln>
                <a:solidFill>
                  <a:srgbClr val="0070C0"/>
                </a:solidFill>
              </a:ln>
            </c:spPr>
          </c:dPt>
          <c:val>
            <c:numRef>
              <c:f>Soybeans!$D$2:$D$54</c:f>
              <c:numCache>
                <c:formatCode>#,##0.00</c:formatCode>
                <c:ptCount val="53"/>
                <c:pt idx="0">
                  <c:v>1196</c:v>
                </c:pt>
                <c:pt idx="1">
                  <c:v>1207.6300000000001</c:v>
                </c:pt>
                <c:pt idx="2" formatCode="General">
                  <c:v>1196.75</c:v>
                </c:pt>
                <c:pt idx="3" formatCode="General">
                  <c:v>1187.75</c:v>
                </c:pt>
                <c:pt idx="4" formatCode="General">
                  <c:v>1218.55</c:v>
                </c:pt>
                <c:pt idx="5" formatCode="General">
                  <c:v>1209.8</c:v>
                </c:pt>
                <c:pt idx="6" formatCode="General">
                  <c:v>1230.5999999999999</c:v>
                </c:pt>
                <c:pt idx="7" formatCode="General">
                  <c:v>1258.75</c:v>
                </c:pt>
                <c:pt idx="8" formatCode="General">
                  <c:v>1274.1500000000001</c:v>
                </c:pt>
                <c:pt idx="9" formatCode="General">
                  <c:v>1311.5</c:v>
                </c:pt>
                <c:pt idx="10" formatCode="General">
                  <c:v>1326.95</c:v>
                </c:pt>
                <c:pt idx="11" formatCode="General">
                  <c:v>1354.5</c:v>
                </c:pt>
                <c:pt idx="12" formatCode="General">
                  <c:v>1356.35</c:v>
                </c:pt>
                <c:pt idx="13" formatCode="General">
                  <c:v>1375.05</c:v>
                </c:pt>
                <c:pt idx="14" formatCode="General">
                  <c:v>1425.05</c:v>
                </c:pt>
                <c:pt idx="15" formatCode="General">
                  <c:v>1431.35</c:v>
                </c:pt>
                <c:pt idx="16" formatCode="General">
                  <c:v>1423.2</c:v>
                </c:pt>
                <c:pt idx="17" formatCode="General">
                  <c:v>1470.05</c:v>
                </c:pt>
                <c:pt idx="18" formatCode="General">
                  <c:v>1484.9</c:v>
                </c:pt>
                <c:pt idx="19" formatCode="General">
                  <c:v>1437.05</c:v>
                </c:pt>
                <c:pt idx="20" formatCode="General">
                  <c:v>1413</c:v>
                </c:pt>
                <c:pt idx="21" formatCode="General">
                  <c:v>1383.05</c:v>
                </c:pt>
                <c:pt idx="22" formatCode="General">
                  <c:v>1361.06</c:v>
                </c:pt>
                <c:pt idx="23" formatCode="General">
                  <c:v>1386</c:v>
                </c:pt>
                <c:pt idx="24" formatCode="General">
                  <c:v>1406</c:v>
                </c:pt>
                <c:pt idx="25" formatCode="General">
                  <c:v>1429.1</c:v>
                </c:pt>
                <c:pt idx="26" formatCode="General">
                  <c:v>1480.45</c:v>
                </c:pt>
                <c:pt idx="27" formatCode="General">
                  <c:v>1587.69</c:v>
                </c:pt>
                <c:pt idx="28" formatCode="General">
                  <c:v>1631.45</c:v>
                </c:pt>
                <c:pt idx="29" formatCode="General">
                  <c:v>1689.5</c:v>
                </c:pt>
                <c:pt idx="30" formatCode="General">
                  <c:v>1676.4</c:v>
                </c:pt>
                <c:pt idx="31" formatCode="General">
                  <c:v>1687.7</c:v>
                </c:pt>
                <c:pt idx="32" formatCode="General">
                  <c:v>1649.35</c:v>
                </c:pt>
                <c:pt idx="33" formatCode="General">
                  <c:v>1653.35</c:v>
                </c:pt>
                <c:pt idx="34" formatCode="General">
                  <c:v>1734</c:v>
                </c:pt>
                <c:pt idx="35" formatCode="General">
                  <c:v>1752.05</c:v>
                </c:pt>
                <c:pt idx="36" formatCode="General">
                  <c:v>1748.81</c:v>
                </c:pt>
                <c:pt idx="37" formatCode="General">
                  <c:v>1726.55</c:v>
                </c:pt>
                <c:pt idx="38" formatCode="General">
                  <c:v>1643.8</c:v>
                </c:pt>
                <c:pt idx="39" formatCode="General">
                  <c:v>1593.1</c:v>
                </c:pt>
                <c:pt idx="40" formatCode="General">
                  <c:v>1545.05</c:v>
                </c:pt>
                <c:pt idx="41" formatCode="General">
                  <c:v>1539.05</c:v>
                </c:pt>
              </c:numCache>
            </c:numRef>
          </c:val>
          <c:smooth val="0"/>
        </c:ser>
        <c:ser>
          <c:idx val="0"/>
          <c:order val="1"/>
          <c:tx>
            <c:strRef>
              <c:f>Soybeans!$E$1</c:f>
              <c:strCache>
                <c:ptCount val="1"/>
                <c:pt idx="0">
                  <c:v>2011</c:v>
                </c:pt>
              </c:strCache>
            </c:strRef>
          </c:tx>
          <c:spPr>
            <a:ln w="22225">
              <a:solidFill>
                <a:srgbClr val="C00000"/>
              </a:solidFill>
            </a:ln>
          </c:spPr>
          <c:marker>
            <c:symbol val="none"/>
          </c:marker>
          <c:cat>
            <c:strRef>
              <c:f>Soybeans!$B$2:$B$54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Soybeans!$E$2:$E$54</c:f>
              <c:numCache>
                <c:formatCode>#,##0.00</c:formatCode>
                <c:ptCount val="53"/>
                <c:pt idx="1">
                  <c:v>1368.9</c:v>
                </c:pt>
                <c:pt idx="2">
                  <c:v>1393.25</c:v>
                </c:pt>
                <c:pt idx="3">
                  <c:v>1412.88</c:v>
                </c:pt>
                <c:pt idx="4">
                  <c:v>1392.2</c:v>
                </c:pt>
                <c:pt idx="5">
                  <c:v>1432.7</c:v>
                </c:pt>
                <c:pt idx="6">
                  <c:v>1431.35</c:v>
                </c:pt>
                <c:pt idx="7">
                  <c:v>1381.85</c:v>
                </c:pt>
                <c:pt idx="8">
                  <c:v>1325.44</c:v>
                </c:pt>
                <c:pt idx="9">
                  <c:v>1385.05</c:v>
                </c:pt>
                <c:pt idx="10">
                  <c:v>1356.5</c:v>
                </c:pt>
                <c:pt idx="11">
                  <c:v>1318.95</c:v>
                </c:pt>
                <c:pt idx="12">
                  <c:v>1358.45</c:v>
                </c:pt>
                <c:pt idx="13">
                  <c:v>1377.2</c:v>
                </c:pt>
                <c:pt idx="14">
                  <c:v>1377.9</c:v>
                </c:pt>
                <c:pt idx="15">
                  <c:v>1338.9</c:v>
                </c:pt>
                <c:pt idx="16">
                  <c:v>1356.13</c:v>
                </c:pt>
                <c:pt idx="17">
                  <c:v>1378.65</c:v>
                </c:pt>
                <c:pt idx="18">
                  <c:v>1348.95</c:v>
                </c:pt>
                <c:pt idx="19">
                  <c:v>1336.35</c:v>
                </c:pt>
                <c:pt idx="20">
                  <c:v>1361.35</c:v>
                </c:pt>
                <c:pt idx="21">
                  <c:v>1377.5</c:v>
                </c:pt>
                <c:pt idx="22">
                  <c:v>1395.94</c:v>
                </c:pt>
                <c:pt idx="23">
                  <c:v>1391.95</c:v>
                </c:pt>
                <c:pt idx="24">
                  <c:v>1360.45</c:v>
                </c:pt>
                <c:pt idx="25">
                  <c:v>1330.55</c:v>
                </c:pt>
                <c:pt idx="26">
                  <c:v>1325</c:v>
                </c:pt>
                <c:pt idx="27">
                  <c:v>1340.19</c:v>
                </c:pt>
                <c:pt idx="28">
                  <c:v>1374.75</c:v>
                </c:pt>
                <c:pt idx="29">
                  <c:v>1380.7</c:v>
                </c:pt>
                <c:pt idx="30">
                  <c:v>1369.25</c:v>
                </c:pt>
                <c:pt idx="31">
                  <c:v>1353.3</c:v>
                </c:pt>
                <c:pt idx="32">
                  <c:v>1314.05</c:v>
                </c:pt>
                <c:pt idx="33">
                  <c:v>1350.4</c:v>
                </c:pt>
                <c:pt idx="34">
                  <c:v>1390.65</c:v>
                </c:pt>
                <c:pt idx="35">
                  <c:v>1439.3</c:v>
                </c:pt>
                <c:pt idx="36">
                  <c:v>1412.06</c:v>
                </c:pt>
                <c:pt idx="37">
                  <c:v>1373.15</c:v>
                </c:pt>
                <c:pt idx="38">
                  <c:v>1307.0999999999999</c:v>
                </c:pt>
                <c:pt idx="39">
                  <c:v>1231.05</c:v>
                </c:pt>
                <c:pt idx="40">
                  <c:v>1164.6500000000001</c:v>
                </c:pt>
                <c:pt idx="41">
                  <c:v>1235.9000000000001</c:v>
                </c:pt>
                <c:pt idx="42">
                  <c:v>1233.2</c:v>
                </c:pt>
                <c:pt idx="43">
                  <c:v>1222.95</c:v>
                </c:pt>
                <c:pt idx="44">
                  <c:v>1205</c:v>
                </c:pt>
                <c:pt idx="45">
                  <c:v>1177.45</c:v>
                </c:pt>
                <c:pt idx="46">
                  <c:v>1180.55</c:v>
                </c:pt>
                <c:pt idx="47">
                  <c:v>1132.5</c:v>
                </c:pt>
                <c:pt idx="48">
                  <c:v>1128.2</c:v>
                </c:pt>
                <c:pt idx="49">
                  <c:v>1125.25</c:v>
                </c:pt>
                <c:pt idx="50">
                  <c:v>1114.45</c:v>
                </c:pt>
                <c:pt idx="51">
                  <c:v>1152.0999999999999</c:v>
                </c:pt>
                <c:pt idx="52">
                  <c:v>1196</c:v>
                </c:pt>
              </c:numCache>
            </c:numRef>
          </c:val>
          <c:smooth val="0"/>
        </c:ser>
        <c:ser>
          <c:idx val="1"/>
          <c:order val="2"/>
          <c:tx>
            <c:strRef>
              <c:f>Soybeans!$F$1</c:f>
              <c:strCache>
                <c:ptCount val="1"/>
                <c:pt idx="0">
                  <c:v>2010</c:v>
                </c:pt>
              </c:strCache>
            </c:strRef>
          </c:tx>
          <c:spPr>
            <a:ln w="22225">
              <a:solidFill>
                <a:srgbClr val="00B050"/>
              </a:solidFill>
            </a:ln>
          </c:spPr>
          <c:marker>
            <c:symbol val="none"/>
          </c:marker>
          <c:cat>
            <c:strRef>
              <c:f>Soybeans!$B$2:$B$54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Soybeans!$F$2:$F$54</c:f>
              <c:numCache>
                <c:formatCode>#,##0.00</c:formatCode>
                <c:ptCount val="53"/>
                <c:pt idx="1">
                  <c:v>1036.5999999999999</c:v>
                </c:pt>
                <c:pt idx="2" formatCode="General">
                  <c:v>979.45</c:v>
                </c:pt>
                <c:pt idx="3" formatCode="General">
                  <c:v>954.75</c:v>
                </c:pt>
                <c:pt idx="4" formatCode="General">
                  <c:v>932.55</c:v>
                </c:pt>
                <c:pt idx="5" formatCode="General">
                  <c:v>914.15</c:v>
                </c:pt>
                <c:pt idx="6" formatCode="General">
                  <c:v>935.9</c:v>
                </c:pt>
                <c:pt idx="7" formatCode="General">
                  <c:v>952.5</c:v>
                </c:pt>
                <c:pt idx="8" formatCode="General">
                  <c:v>952.4</c:v>
                </c:pt>
                <c:pt idx="9" formatCode="General">
                  <c:v>945.7</c:v>
                </c:pt>
                <c:pt idx="10" formatCode="General">
                  <c:v>937.1</c:v>
                </c:pt>
                <c:pt idx="11" formatCode="General">
                  <c:v>951.05</c:v>
                </c:pt>
                <c:pt idx="12" formatCode="General">
                  <c:v>958.2</c:v>
                </c:pt>
                <c:pt idx="13" formatCode="General">
                  <c:v>956.13</c:v>
                </c:pt>
                <c:pt idx="14" formatCode="General">
                  <c:v>946.3</c:v>
                </c:pt>
                <c:pt idx="15" formatCode="General">
                  <c:v>973.25</c:v>
                </c:pt>
                <c:pt idx="16" formatCode="General">
                  <c:v>992.1</c:v>
                </c:pt>
                <c:pt idx="17" formatCode="General">
                  <c:v>987.9</c:v>
                </c:pt>
                <c:pt idx="18" formatCode="General">
                  <c:v>963.55</c:v>
                </c:pt>
                <c:pt idx="19" formatCode="General">
                  <c:v>955.8</c:v>
                </c:pt>
                <c:pt idx="20" formatCode="General">
                  <c:v>940.8</c:v>
                </c:pt>
                <c:pt idx="21" formatCode="General">
                  <c:v>939.7</c:v>
                </c:pt>
                <c:pt idx="22" formatCode="General">
                  <c:v>938.63</c:v>
                </c:pt>
                <c:pt idx="23" formatCode="General">
                  <c:v>938.15</c:v>
                </c:pt>
                <c:pt idx="24" formatCode="General">
                  <c:v>954.35</c:v>
                </c:pt>
                <c:pt idx="25" formatCode="General">
                  <c:v>959.85</c:v>
                </c:pt>
                <c:pt idx="26" formatCode="General">
                  <c:v>953.4</c:v>
                </c:pt>
                <c:pt idx="27" formatCode="General">
                  <c:v>998.81</c:v>
                </c:pt>
                <c:pt idx="28">
                  <c:v>1030.75</c:v>
                </c:pt>
                <c:pt idx="29">
                  <c:v>1013.6</c:v>
                </c:pt>
                <c:pt idx="30">
                  <c:v>1017.2</c:v>
                </c:pt>
                <c:pt idx="31">
                  <c:v>1054.75</c:v>
                </c:pt>
                <c:pt idx="32">
                  <c:v>1045.95</c:v>
                </c:pt>
                <c:pt idx="33">
                  <c:v>1028.0999999999999</c:v>
                </c:pt>
                <c:pt idx="34">
                  <c:v>1008.3</c:v>
                </c:pt>
                <c:pt idx="35">
                  <c:v>1013.55</c:v>
                </c:pt>
                <c:pt idx="36">
                  <c:v>1036.56</c:v>
                </c:pt>
                <c:pt idx="37">
                  <c:v>1041.7</c:v>
                </c:pt>
                <c:pt idx="38">
                  <c:v>1094.5</c:v>
                </c:pt>
                <c:pt idx="39">
                  <c:v>1100.25</c:v>
                </c:pt>
                <c:pt idx="40">
                  <c:v>1077.55</c:v>
                </c:pt>
                <c:pt idx="41">
                  <c:v>1176</c:v>
                </c:pt>
                <c:pt idx="42">
                  <c:v>1195.4000000000001</c:v>
                </c:pt>
                <c:pt idx="43">
                  <c:v>1222.3</c:v>
                </c:pt>
                <c:pt idx="44">
                  <c:v>1242.95</c:v>
                </c:pt>
                <c:pt idx="45">
                  <c:v>1298.4000000000001</c:v>
                </c:pt>
                <c:pt idx="46">
                  <c:v>1230.95</c:v>
                </c:pt>
                <c:pt idx="47">
                  <c:v>1238.5</c:v>
                </c:pt>
                <c:pt idx="48">
                  <c:v>1268.2</c:v>
                </c:pt>
                <c:pt idx="49">
                  <c:v>1284.9000000000001</c:v>
                </c:pt>
                <c:pt idx="50">
                  <c:v>1296.55</c:v>
                </c:pt>
                <c:pt idx="51">
                  <c:v>1329.94</c:v>
                </c:pt>
                <c:pt idx="52">
                  <c:v>1370.19</c:v>
                </c:pt>
              </c:numCache>
            </c:numRef>
          </c:val>
          <c:smooth val="0"/>
        </c:ser>
        <c:ser>
          <c:idx val="5"/>
          <c:order val="3"/>
          <c:tx>
            <c:strRef>
              <c:f>Soybeans!$I$1</c:f>
              <c:strCache>
                <c:ptCount val="1"/>
                <c:pt idx="0">
                  <c:v>4-Yr-Avg*</c:v>
                </c:pt>
              </c:strCache>
            </c:strRef>
          </c:tx>
          <c:spPr>
            <a:ln>
              <a:solidFill>
                <a:srgbClr val="7030A0"/>
              </a:solidFill>
            </a:ln>
          </c:spPr>
          <c:marker>
            <c:symbol val="none"/>
          </c:marker>
          <c:cat>
            <c:strRef>
              <c:f>Soybeans!$B$2:$B$54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Soybeans!$I$2:$I$54</c:f>
              <c:numCache>
                <c:formatCode>#,##0.00</c:formatCode>
                <c:ptCount val="53"/>
                <c:pt idx="0">
                  <c:v>1175.75</c:v>
                </c:pt>
                <c:pt idx="1">
                  <c:v>1165.68</c:v>
                </c:pt>
                <c:pt idx="2">
                  <c:v>1159.5</c:v>
                </c:pt>
                <c:pt idx="3">
                  <c:v>1157.5</c:v>
                </c:pt>
                <c:pt idx="4">
                  <c:v>1144.99</c:v>
                </c:pt>
                <c:pt idx="5">
                  <c:v>1160.4100000000001</c:v>
                </c:pt>
                <c:pt idx="6">
                  <c:v>1172.58</c:v>
                </c:pt>
                <c:pt idx="7">
                  <c:v>1169.3399999999999</c:v>
                </c:pt>
                <c:pt idx="8">
                  <c:v>1149.3399999999999</c:v>
                </c:pt>
                <c:pt idx="9">
                  <c:v>1164.76</c:v>
                </c:pt>
                <c:pt idx="10">
                  <c:v>1139.05</c:v>
                </c:pt>
                <c:pt idx="11">
                  <c:v>1108.17</c:v>
                </c:pt>
                <c:pt idx="12">
                  <c:v>1141.4100000000001</c:v>
                </c:pt>
                <c:pt idx="13">
                  <c:v>1140.8800000000001</c:v>
                </c:pt>
                <c:pt idx="14">
                  <c:v>1164.5</c:v>
                </c:pt>
                <c:pt idx="15">
                  <c:v>1178.5999999999999</c:v>
                </c:pt>
                <c:pt idx="16">
                  <c:v>1173.8</c:v>
                </c:pt>
                <c:pt idx="17">
                  <c:v>1172.45</c:v>
                </c:pt>
                <c:pt idx="18">
                  <c:v>1183.21</c:v>
                </c:pt>
                <c:pt idx="19">
                  <c:v>1199.04</c:v>
                </c:pt>
                <c:pt idx="20">
                  <c:v>1201.78</c:v>
                </c:pt>
                <c:pt idx="21">
                  <c:v>1207.1300000000001</c:v>
                </c:pt>
                <c:pt idx="22">
                  <c:v>1245.93</c:v>
                </c:pt>
                <c:pt idx="23">
                  <c:v>1269.83</c:v>
                </c:pt>
                <c:pt idx="24">
                  <c:v>1264.8599999999999</c:v>
                </c:pt>
                <c:pt idx="25">
                  <c:v>1253.69</c:v>
                </c:pt>
                <c:pt idx="26">
                  <c:v>1270.6400000000001</c:v>
                </c:pt>
                <c:pt idx="27">
                  <c:v>1276.68</c:v>
                </c:pt>
                <c:pt idx="28">
                  <c:v>1245</c:v>
                </c:pt>
                <c:pt idx="29">
                  <c:v>1204.31</c:v>
                </c:pt>
                <c:pt idx="30">
                  <c:v>1212.99</c:v>
                </c:pt>
                <c:pt idx="31">
                  <c:v>1206.04</c:v>
                </c:pt>
                <c:pt idx="32">
                  <c:v>1192.6099999999999</c:v>
                </c:pt>
                <c:pt idx="33">
                  <c:v>1169.8499999999999</c:v>
                </c:pt>
                <c:pt idx="34">
                  <c:v>1209.78</c:v>
                </c:pt>
                <c:pt idx="35">
                  <c:v>1173.53</c:v>
                </c:pt>
                <c:pt idx="36">
                  <c:v>1174.94</c:v>
                </c:pt>
                <c:pt idx="37">
                  <c:v>1125.26</c:v>
                </c:pt>
                <c:pt idx="38">
                  <c:v>1126.78</c:v>
                </c:pt>
                <c:pt idx="39">
                  <c:v>1070.55</c:v>
                </c:pt>
                <c:pt idx="40">
                  <c:v>1026</c:v>
                </c:pt>
                <c:pt idx="41">
                  <c:v>1072.45</c:v>
                </c:pt>
                <c:pt idx="42">
                  <c:v>1079.3</c:v>
                </c:pt>
                <c:pt idx="43">
                  <c:v>1084.33</c:v>
                </c:pt>
                <c:pt idx="44">
                  <c:v>1086.9100000000001</c:v>
                </c:pt>
                <c:pt idx="45">
                  <c:v>1086.6600000000001</c:v>
                </c:pt>
                <c:pt idx="46">
                  <c:v>1080.53</c:v>
                </c:pt>
                <c:pt idx="47">
                  <c:v>1075.97</c:v>
                </c:pt>
                <c:pt idx="48">
                  <c:v>1066.18</c:v>
                </c:pt>
                <c:pt idx="49">
                  <c:v>1070.5899999999999</c:v>
                </c:pt>
                <c:pt idx="50">
                  <c:v>1078.24</c:v>
                </c:pt>
                <c:pt idx="51">
                  <c:v>1111.02</c:v>
                </c:pt>
                <c:pt idx="52">
                  <c:v>1150.93</c:v>
                </c:pt>
              </c:numCache>
            </c:numRef>
          </c:val>
          <c:smooth val="0"/>
        </c:ser>
        <c:dLbls>
          <c:showLegendKey val="0"/>
          <c:showVal val="0"/>
          <c:showCatName val="0"/>
          <c:showSerName val="0"/>
          <c:showPercent val="0"/>
          <c:showBubbleSize val="0"/>
        </c:dLbls>
        <c:marker val="1"/>
        <c:smooth val="0"/>
        <c:axId val="187138816"/>
        <c:axId val="187140352"/>
      </c:lineChart>
      <c:catAx>
        <c:axId val="187138816"/>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87140352"/>
        <c:crosses val="autoZero"/>
        <c:auto val="1"/>
        <c:lblAlgn val="ctr"/>
        <c:lblOffset val="100"/>
        <c:tickLblSkip val="1"/>
        <c:tickMarkSkip val="1"/>
        <c:noMultiLvlLbl val="0"/>
      </c:catAx>
      <c:valAx>
        <c:axId val="187140352"/>
        <c:scaling>
          <c:orientation val="minMax"/>
          <c:max val="1800"/>
          <c:min val="800"/>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87138816"/>
        <c:crosses val="autoZero"/>
        <c:crossBetween val="between"/>
      </c:valAx>
    </c:plotArea>
    <c:legend>
      <c:legendPos val="b"/>
      <c:layout/>
      <c:overlay val="0"/>
      <c:txPr>
        <a:bodyPr/>
        <a:lstStyle/>
        <a:p>
          <a:pPr>
            <a:defRPr sz="6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Soybean Meal - CBOT Average Weekly
 Price Dollars / U.S. (short ton)</a:t>
            </a:r>
          </a:p>
        </c:rich>
      </c:tx>
      <c:layout/>
      <c:overlay val="0"/>
    </c:title>
    <c:autoTitleDeleted val="0"/>
    <c:plotArea>
      <c:layout/>
      <c:lineChart>
        <c:grouping val="standard"/>
        <c:varyColors val="0"/>
        <c:ser>
          <c:idx val="0"/>
          <c:order val="0"/>
          <c:tx>
            <c:strRef>
              <c:f>'Soy Meal'!$D$1</c:f>
              <c:strCache>
                <c:ptCount val="1"/>
                <c:pt idx="0">
                  <c:v>2012</c:v>
                </c:pt>
              </c:strCache>
            </c:strRef>
          </c:tx>
          <c:spPr>
            <a:ln w="22225">
              <a:solidFill>
                <a:srgbClr val="0070C0"/>
              </a:solidFill>
            </a:ln>
          </c:spPr>
          <c:marker>
            <c:symbol val="none"/>
          </c:marker>
          <c:cat>
            <c:strRef>
              <c:f>'Soy Meal'!$B$2:$B$54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'Soy Meal'!$D$2:$D$54</c:f>
              <c:numCache>
                <c:formatCode>General</c:formatCode>
                <c:ptCount val="53"/>
                <c:pt idx="0" formatCode="#,##0.00">
                  <c:v>308.45</c:v>
                </c:pt>
                <c:pt idx="1">
                  <c:v>313.3</c:v>
                </c:pt>
                <c:pt idx="2">
                  <c:v>311.36</c:v>
                </c:pt>
                <c:pt idx="3">
                  <c:v>312.52999999999997</c:v>
                </c:pt>
                <c:pt idx="4">
                  <c:v>322.27999999999997</c:v>
                </c:pt>
                <c:pt idx="5">
                  <c:v>321.26</c:v>
                </c:pt>
                <c:pt idx="6">
                  <c:v>323.12</c:v>
                </c:pt>
                <c:pt idx="7">
                  <c:v>331.34</c:v>
                </c:pt>
                <c:pt idx="8">
                  <c:v>332</c:v>
                </c:pt>
                <c:pt idx="9">
                  <c:v>349.92</c:v>
                </c:pt>
                <c:pt idx="10">
                  <c:v>360.4</c:v>
                </c:pt>
                <c:pt idx="11">
                  <c:v>367.04</c:v>
                </c:pt>
                <c:pt idx="12">
                  <c:v>369.88</c:v>
                </c:pt>
                <c:pt idx="13">
                  <c:v>379.06</c:v>
                </c:pt>
                <c:pt idx="14">
                  <c:v>389.94</c:v>
                </c:pt>
                <c:pt idx="15">
                  <c:v>391.16</c:v>
                </c:pt>
                <c:pt idx="16">
                  <c:v>394.74</c:v>
                </c:pt>
                <c:pt idx="17">
                  <c:v>414.56</c:v>
                </c:pt>
                <c:pt idx="18">
                  <c:v>430.52</c:v>
                </c:pt>
                <c:pt idx="19">
                  <c:v>418.32</c:v>
                </c:pt>
                <c:pt idx="20">
                  <c:v>418.32</c:v>
                </c:pt>
                <c:pt idx="21">
                  <c:v>409.48</c:v>
                </c:pt>
                <c:pt idx="22">
                  <c:v>402.85</c:v>
                </c:pt>
                <c:pt idx="23">
                  <c:v>413.2</c:v>
                </c:pt>
                <c:pt idx="24">
                  <c:v>421.92</c:v>
                </c:pt>
                <c:pt idx="25">
                  <c:v>423.84</c:v>
                </c:pt>
                <c:pt idx="26">
                  <c:v>429.9</c:v>
                </c:pt>
                <c:pt idx="27">
                  <c:v>460.63</c:v>
                </c:pt>
                <c:pt idx="28">
                  <c:v>479.72</c:v>
                </c:pt>
                <c:pt idx="29">
                  <c:v>514.05999999999995</c:v>
                </c:pt>
                <c:pt idx="30">
                  <c:v>521.82000000000005</c:v>
                </c:pt>
                <c:pt idx="31">
                  <c:v>536.70000000000005</c:v>
                </c:pt>
                <c:pt idx="32">
                  <c:v>527.12</c:v>
                </c:pt>
                <c:pt idx="33">
                  <c:v>518.41999999999996</c:v>
                </c:pt>
                <c:pt idx="34">
                  <c:v>534.62</c:v>
                </c:pt>
                <c:pt idx="35">
                  <c:v>540.9</c:v>
                </c:pt>
                <c:pt idx="36">
                  <c:v>534.20000000000005</c:v>
                </c:pt>
                <c:pt idx="37">
                  <c:v>528.70000000000005</c:v>
                </c:pt>
                <c:pt idx="38">
                  <c:v>492.28</c:v>
                </c:pt>
                <c:pt idx="39">
                  <c:v>480.4</c:v>
                </c:pt>
                <c:pt idx="40">
                  <c:v>469.8</c:v>
                </c:pt>
                <c:pt idx="41">
                  <c:v>474.92</c:v>
                </c:pt>
              </c:numCache>
            </c:numRef>
          </c:val>
          <c:smooth val="0"/>
        </c:ser>
        <c:ser>
          <c:idx val="1"/>
          <c:order val="1"/>
          <c:tx>
            <c:strRef>
              <c:f>'Soy Meal'!$E$1</c:f>
              <c:strCache>
                <c:ptCount val="1"/>
                <c:pt idx="0">
                  <c:v>2011</c:v>
                </c:pt>
              </c:strCache>
            </c:strRef>
          </c:tx>
          <c:spPr>
            <a:ln w="22225">
              <a:solidFill>
                <a:srgbClr val="C00000"/>
              </a:solidFill>
            </a:ln>
          </c:spPr>
          <c:marker>
            <c:symbol val="none"/>
          </c:marker>
          <c:cat>
            <c:strRef>
              <c:f>'Soy Meal'!$B$2:$B$54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'Soy Meal'!$E$2:$E$54</c:f>
              <c:numCache>
                <c:formatCode>General</c:formatCode>
                <c:ptCount val="53"/>
                <c:pt idx="1">
                  <c:v>364.8</c:v>
                </c:pt>
                <c:pt idx="2">
                  <c:v>374.02</c:v>
                </c:pt>
                <c:pt idx="3">
                  <c:v>382.9</c:v>
                </c:pt>
                <c:pt idx="4">
                  <c:v>376.32</c:v>
                </c:pt>
                <c:pt idx="5">
                  <c:v>385.36</c:v>
                </c:pt>
                <c:pt idx="6">
                  <c:v>383.54</c:v>
                </c:pt>
                <c:pt idx="7">
                  <c:v>368.22</c:v>
                </c:pt>
                <c:pt idx="8">
                  <c:v>352.1</c:v>
                </c:pt>
                <c:pt idx="9">
                  <c:v>360.8</c:v>
                </c:pt>
                <c:pt idx="10">
                  <c:v>351.44</c:v>
                </c:pt>
                <c:pt idx="11">
                  <c:v>353.46</c:v>
                </c:pt>
                <c:pt idx="12">
                  <c:v>361.96</c:v>
                </c:pt>
                <c:pt idx="13">
                  <c:v>360.86</c:v>
                </c:pt>
                <c:pt idx="14">
                  <c:v>354.86</c:v>
                </c:pt>
                <c:pt idx="15">
                  <c:v>344.4</c:v>
                </c:pt>
                <c:pt idx="16">
                  <c:v>350.55</c:v>
                </c:pt>
                <c:pt idx="17">
                  <c:v>356.88</c:v>
                </c:pt>
                <c:pt idx="18">
                  <c:v>348.3</c:v>
                </c:pt>
                <c:pt idx="19">
                  <c:v>346.16</c:v>
                </c:pt>
                <c:pt idx="20">
                  <c:v>355.82</c:v>
                </c:pt>
                <c:pt idx="21">
                  <c:v>358.44</c:v>
                </c:pt>
                <c:pt idx="22">
                  <c:v>362.6</c:v>
                </c:pt>
                <c:pt idx="23">
                  <c:v>369.28</c:v>
                </c:pt>
                <c:pt idx="24">
                  <c:v>358.3</c:v>
                </c:pt>
                <c:pt idx="25">
                  <c:v>345.86</c:v>
                </c:pt>
                <c:pt idx="26">
                  <c:v>338.58</c:v>
                </c:pt>
                <c:pt idx="27">
                  <c:v>343.18</c:v>
                </c:pt>
                <c:pt idx="28">
                  <c:v>353</c:v>
                </c:pt>
                <c:pt idx="29">
                  <c:v>361.4</c:v>
                </c:pt>
                <c:pt idx="30">
                  <c:v>355.8</c:v>
                </c:pt>
                <c:pt idx="31">
                  <c:v>351.14</c:v>
                </c:pt>
                <c:pt idx="32">
                  <c:v>342.3</c:v>
                </c:pt>
                <c:pt idx="33">
                  <c:v>352.98</c:v>
                </c:pt>
                <c:pt idx="34">
                  <c:v>368.4</c:v>
                </c:pt>
                <c:pt idx="35">
                  <c:v>379.1</c:v>
                </c:pt>
                <c:pt idx="36">
                  <c:v>367.43</c:v>
                </c:pt>
                <c:pt idx="37">
                  <c:v>354.9</c:v>
                </c:pt>
                <c:pt idx="38">
                  <c:v>337.4</c:v>
                </c:pt>
                <c:pt idx="39">
                  <c:v>317.95999999999998</c:v>
                </c:pt>
                <c:pt idx="40">
                  <c:v>300.56</c:v>
                </c:pt>
                <c:pt idx="41">
                  <c:v>318.89999999999998</c:v>
                </c:pt>
                <c:pt idx="42">
                  <c:v>320.68</c:v>
                </c:pt>
                <c:pt idx="43">
                  <c:v>320.33999999999997</c:v>
                </c:pt>
                <c:pt idx="44">
                  <c:v>313.44</c:v>
                </c:pt>
                <c:pt idx="45">
                  <c:v>303.48</c:v>
                </c:pt>
                <c:pt idx="46">
                  <c:v>297.98</c:v>
                </c:pt>
                <c:pt idx="47">
                  <c:v>286.7</c:v>
                </c:pt>
                <c:pt idx="48">
                  <c:v>287.58</c:v>
                </c:pt>
                <c:pt idx="49">
                  <c:v>281.04000000000002</c:v>
                </c:pt>
                <c:pt idx="50">
                  <c:v>283.14</c:v>
                </c:pt>
                <c:pt idx="51">
                  <c:v>296.52</c:v>
                </c:pt>
                <c:pt idx="52">
                  <c:v>308.45</c:v>
                </c:pt>
              </c:numCache>
            </c:numRef>
          </c:val>
          <c:smooth val="0"/>
        </c:ser>
        <c:ser>
          <c:idx val="2"/>
          <c:order val="2"/>
          <c:tx>
            <c:strRef>
              <c:f>'Soy Meal'!$F$1</c:f>
              <c:strCache>
                <c:ptCount val="1"/>
                <c:pt idx="0">
                  <c:v>2010</c:v>
                </c:pt>
              </c:strCache>
            </c:strRef>
          </c:tx>
          <c:spPr>
            <a:ln w="22225">
              <a:solidFill>
                <a:srgbClr val="00B050"/>
              </a:solidFill>
            </a:ln>
          </c:spPr>
          <c:marker>
            <c:symbol val="none"/>
          </c:marker>
          <c:cat>
            <c:strRef>
              <c:f>'Soy Meal'!$B$2:$B$54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'Soy Meal'!$F$2:$F$54</c:f>
              <c:numCache>
                <c:formatCode>General</c:formatCode>
                <c:ptCount val="53"/>
                <c:pt idx="1">
                  <c:v>313.42</c:v>
                </c:pt>
                <c:pt idx="2">
                  <c:v>298.26</c:v>
                </c:pt>
                <c:pt idx="3">
                  <c:v>287.75</c:v>
                </c:pt>
                <c:pt idx="4">
                  <c:v>281.42</c:v>
                </c:pt>
                <c:pt idx="5">
                  <c:v>271.3</c:v>
                </c:pt>
                <c:pt idx="6">
                  <c:v>275.76</c:v>
                </c:pt>
                <c:pt idx="7">
                  <c:v>278.83</c:v>
                </c:pt>
                <c:pt idx="8">
                  <c:v>276.72000000000003</c:v>
                </c:pt>
                <c:pt idx="9">
                  <c:v>264.76</c:v>
                </c:pt>
                <c:pt idx="10">
                  <c:v>255.6</c:v>
                </c:pt>
                <c:pt idx="11">
                  <c:v>265.32</c:v>
                </c:pt>
                <c:pt idx="12">
                  <c:v>270.2</c:v>
                </c:pt>
                <c:pt idx="13">
                  <c:v>272.93</c:v>
                </c:pt>
                <c:pt idx="14">
                  <c:v>263.5</c:v>
                </c:pt>
                <c:pt idx="15">
                  <c:v>276.74</c:v>
                </c:pt>
                <c:pt idx="16">
                  <c:v>290.45999999999998</c:v>
                </c:pt>
                <c:pt idx="17">
                  <c:v>289.77999999999997</c:v>
                </c:pt>
                <c:pt idx="18">
                  <c:v>280.10000000000002</c:v>
                </c:pt>
                <c:pt idx="19">
                  <c:v>281.68</c:v>
                </c:pt>
                <c:pt idx="20">
                  <c:v>274.54000000000002</c:v>
                </c:pt>
                <c:pt idx="21">
                  <c:v>273.12</c:v>
                </c:pt>
                <c:pt idx="22">
                  <c:v>275.5</c:v>
                </c:pt>
                <c:pt idx="23">
                  <c:v>282.60000000000002</c:v>
                </c:pt>
                <c:pt idx="24">
                  <c:v>287.62</c:v>
                </c:pt>
                <c:pt idx="25">
                  <c:v>289.72000000000003</c:v>
                </c:pt>
                <c:pt idx="26">
                  <c:v>291.58</c:v>
                </c:pt>
                <c:pt idx="27">
                  <c:v>306.43</c:v>
                </c:pt>
                <c:pt idx="28">
                  <c:v>312.3</c:v>
                </c:pt>
                <c:pt idx="29">
                  <c:v>301.98</c:v>
                </c:pt>
                <c:pt idx="30">
                  <c:v>301.24</c:v>
                </c:pt>
                <c:pt idx="31">
                  <c:v>311.58</c:v>
                </c:pt>
                <c:pt idx="32">
                  <c:v>309.8</c:v>
                </c:pt>
                <c:pt idx="33">
                  <c:v>303.88</c:v>
                </c:pt>
                <c:pt idx="34">
                  <c:v>302.32</c:v>
                </c:pt>
                <c:pt idx="35">
                  <c:v>304.82</c:v>
                </c:pt>
                <c:pt idx="36">
                  <c:v>304.68</c:v>
                </c:pt>
                <c:pt idx="37">
                  <c:v>296.56</c:v>
                </c:pt>
                <c:pt idx="38">
                  <c:v>306.89999999999998</c:v>
                </c:pt>
                <c:pt idx="39">
                  <c:v>301.04000000000002</c:v>
                </c:pt>
                <c:pt idx="40">
                  <c:v>296.7</c:v>
                </c:pt>
                <c:pt idx="41">
                  <c:v>327.52</c:v>
                </c:pt>
                <c:pt idx="42">
                  <c:v>331.72</c:v>
                </c:pt>
                <c:pt idx="43">
                  <c:v>336</c:v>
                </c:pt>
                <c:pt idx="44">
                  <c:v>342.12</c:v>
                </c:pt>
                <c:pt idx="45">
                  <c:v>352.08</c:v>
                </c:pt>
                <c:pt idx="46">
                  <c:v>333.34</c:v>
                </c:pt>
                <c:pt idx="47">
                  <c:v>338.03</c:v>
                </c:pt>
                <c:pt idx="48">
                  <c:v>343.14</c:v>
                </c:pt>
                <c:pt idx="49">
                  <c:v>342.58</c:v>
                </c:pt>
                <c:pt idx="50">
                  <c:v>344.94</c:v>
                </c:pt>
                <c:pt idx="51">
                  <c:v>354.2</c:v>
                </c:pt>
                <c:pt idx="52">
                  <c:v>366.53</c:v>
                </c:pt>
              </c:numCache>
            </c:numRef>
          </c:val>
          <c:smooth val="0"/>
        </c:ser>
        <c:ser>
          <c:idx val="5"/>
          <c:order val="3"/>
          <c:tx>
            <c:strRef>
              <c:f>'Soy Meal'!$I$1</c:f>
              <c:strCache>
                <c:ptCount val="1"/>
                <c:pt idx="0">
                  <c:v>4-Yr-Avg*</c:v>
                </c:pt>
              </c:strCache>
            </c:strRef>
          </c:tx>
          <c:spPr>
            <a:ln>
              <a:solidFill>
                <a:srgbClr val="7030A0"/>
              </a:solidFill>
            </a:ln>
          </c:spPr>
          <c:marker>
            <c:symbol val="none"/>
          </c:marker>
          <c:cat>
            <c:strRef>
              <c:f>'Soy Meal'!$B$2:$B$54</c:f>
              <c:strCache>
                <c:ptCount val="50"/>
                <c:pt idx="0">
                  <c:v>January</c:v>
                </c:pt>
                <c:pt idx="6">
                  <c:v>February</c:v>
                </c:pt>
                <c:pt idx="10">
                  <c:v>March</c:v>
                </c:pt>
                <c:pt idx="14">
                  <c:v>April</c:v>
                </c:pt>
                <c:pt idx="19">
                  <c:v>May</c:v>
                </c:pt>
                <c:pt idx="23">
                  <c:v>June</c:v>
                </c:pt>
                <c:pt idx="27">
                  <c:v>July</c:v>
                </c:pt>
                <c:pt idx="32">
                  <c:v>August</c:v>
                </c:pt>
                <c:pt idx="36">
                  <c:v>September</c:v>
                </c:pt>
                <c:pt idx="40">
                  <c:v>October</c:v>
                </c:pt>
                <c:pt idx="45">
                  <c:v>November</c:v>
                </c:pt>
                <c:pt idx="49">
                  <c:v>December</c:v>
                </c:pt>
              </c:strCache>
            </c:strRef>
          </c:cat>
          <c:val>
            <c:numRef>
              <c:f>'Soy Meal'!$I$2:$I$54</c:f>
              <c:numCache>
                <c:formatCode>General</c:formatCode>
                <c:ptCount val="53"/>
                <c:pt idx="0">
                  <c:v>331.28</c:v>
                </c:pt>
                <c:pt idx="1">
                  <c:v>330.97</c:v>
                </c:pt>
                <c:pt idx="2">
                  <c:v>330.49</c:v>
                </c:pt>
                <c:pt idx="3">
                  <c:v>330.28</c:v>
                </c:pt>
                <c:pt idx="4">
                  <c:v>327.42</c:v>
                </c:pt>
                <c:pt idx="5">
                  <c:v>329.91</c:v>
                </c:pt>
                <c:pt idx="6">
                  <c:v>330.42</c:v>
                </c:pt>
                <c:pt idx="7">
                  <c:v>323.91000000000003</c:v>
                </c:pt>
                <c:pt idx="8">
                  <c:v>316.73</c:v>
                </c:pt>
                <c:pt idx="9">
                  <c:v>315.68</c:v>
                </c:pt>
                <c:pt idx="10">
                  <c:v>309.13</c:v>
                </c:pt>
                <c:pt idx="11">
                  <c:v>306.83999999999997</c:v>
                </c:pt>
                <c:pt idx="12">
                  <c:v>317.93</c:v>
                </c:pt>
                <c:pt idx="13">
                  <c:v>316.89</c:v>
                </c:pt>
                <c:pt idx="14">
                  <c:v>317.58</c:v>
                </c:pt>
                <c:pt idx="15">
                  <c:v>321.95999999999998</c:v>
                </c:pt>
                <c:pt idx="16">
                  <c:v>326.82</c:v>
                </c:pt>
                <c:pt idx="17">
                  <c:v>326.79000000000002</c:v>
                </c:pt>
                <c:pt idx="18">
                  <c:v>328.66</c:v>
                </c:pt>
                <c:pt idx="19">
                  <c:v>335.42</c:v>
                </c:pt>
                <c:pt idx="20">
                  <c:v>334.53</c:v>
                </c:pt>
                <c:pt idx="21">
                  <c:v>336.24</c:v>
                </c:pt>
                <c:pt idx="22">
                  <c:v>350.09</c:v>
                </c:pt>
                <c:pt idx="23">
                  <c:v>364.62</c:v>
                </c:pt>
                <c:pt idx="24">
                  <c:v>365.21</c:v>
                </c:pt>
                <c:pt idx="25">
                  <c:v>360.14</c:v>
                </c:pt>
                <c:pt idx="26">
                  <c:v>364.99</c:v>
                </c:pt>
                <c:pt idx="27">
                  <c:v>371.23</c:v>
                </c:pt>
                <c:pt idx="28">
                  <c:v>354.6</c:v>
                </c:pt>
                <c:pt idx="29">
                  <c:v>340.58</c:v>
                </c:pt>
                <c:pt idx="30">
                  <c:v>343.99</c:v>
                </c:pt>
                <c:pt idx="31">
                  <c:v>343.16</c:v>
                </c:pt>
                <c:pt idx="32">
                  <c:v>344.32</c:v>
                </c:pt>
                <c:pt idx="33">
                  <c:v>332.51</c:v>
                </c:pt>
                <c:pt idx="34">
                  <c:v>351.21</c:v>
                </c:pt>
                <c:pt idx="35">
                  <c:v>345.86</c:v>
                </c:pt>
                <c:pt idx="36">
                  <c:v>340.55</c:v>
                </c:pt>
                <c:pt idx="37">
                  <c:v>317.99</c:v>
                </c:pt>
                <c:pt idx="38">
                  <c:v>312.89</c:v>
                </c:pt>
                <c:pt idx="39">
                  <c:v>295.36</c:v>
                </c:pt>
                <c:pt idx="40">
                  <c:v>286.69</c:v>
                </c:pt>
                <c:pt idx="41">
                  <c:v>303.47000000000003</c:v>
                </c:pt>
                <c:pt idx="42">
                  <c:v>304.13</c:v>
                </c:pt>
                <c:pt idx="43">
                  <c:v>306.51</c:v>
                </c:pt>
                <c:pt idx="44">
                  <c:v>306.06</c:v>
                </c:pt>
                <c:pt idx="45">
                  <c:v>304.61</c:v>
                </c:pt>
                <c:pt idx="46">
                  <c:v>301.45999999999998</c:v>
                </c:pt>
                <c:pt idx="47">
                  <c:v>300.86</c:v>
                </c:pt>
                <c:pt idx="48">
                  <c:v>299.95</c:v>
                </c:pt>
                <c:pt idx="49">
                  <c:v>298.12</c:v>
                </c:pt>
                <c:pt idx="50">
                  <c:v>301.41000000000003</c:v>
                </c:pt>
                <c:pt idx="51">
                  <c:v>309.3</c:v>
                </c:pt>
                <c:pt idx="52">
                  <c:v>323.27</c:v>
                </c:pt>
              </c:numCache>
            </c:numRef>
          </c:val>
          <c:smooth val="0"/>
        </c:ser>
        <c:dLbls>
          <c:showLegendKey val="0"/>
          <c:showVal val="0"/>
          <c:showCatName val="0"/>
          <c:showSerName val="0"/>
          <c:showPercent val="0"/>
          <c:showBubbleSize val="0"/>
        </c:dLbls>
        <c:marker val="1"/>
        <c:smooth val="0"/>
        <c:axId val="187938304"/>
        <c:axId val="187939840"/>
      </c:lineChart>
      <c:catAx>
        <c:axId val="187938304"/>
        <c:scaling>
          <c:orientation val="minMax"/>
        </c:scaling>
        <c:delete val="0"/>
        <c:axPos val="b"/>
        <c:numFmt formatCode="m/d;@" sourceLinked="0"/>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87939840"/>
        <c:crosses val="autoZero"/>
        <c:auto val="1"/>
        <c:lblAlgn val="ctr"/>
        <c:lblOffset val="100"/>
        <c:tickLblSkip val="1"/>
        <c:tickMarkSkip val="1"/>
        <c:noMultiLvlLbl val="0"/>
      </c:catAx>
      <c:valAx>
        <c:axId val="187939840"/>
        <c:scaling>
          <c:orientation val="minMax"/>
          <c:max val="460"/>
          <c:min val="150"/>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87938304"/>
        <c:crosses val="autoZero"/>
        <c:crossBetween val="between"/>
      </c:valAx>
    </c:plotArea>
    <c:legend>
      <c:legendPos val="b"/>
      <c:layout/>
      <c:overlay val="0"/>
      <c:txPr>
        <a:bodyPr/>
        <a:lstStyle/>
        <a:p>
          <a:pPr>
            <a:defRPr sz="6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1166" l="0.70000000000000062" r="0.70000000000000062" t="0.75000000000001166"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0.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image" Target="../media/image1.png"/><Relationship Id="rId4" Type="http://schemas.openxmlformats.org/officeDocument/2006/relationships/chart" Target="../charts/chart48.xml"/></Relationships>
</file>

<file path=xl/drawings/_rels/drawing41.xml.rels><?xml version="1.0" encoding="UTF-8" standalone="yes"?>
<Relationships xmlns="http://schemas.openxmlformats.org/package/2006/relationships"><Relationship Id="rId2" Type="http://schemas.openxmlformats.org/officeDocument/2006/relationships/image" Target="../media/image38.emf"/><Relationship Id="rId1" Type="http://schemas.openxmlformats.org/officeDocument/2006/relationships/image" Target="../media/image37.emf"/></Relationships>
</file>

<file path=xl/drawings/_rels/drawing42.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3.xml.rels><?xml version="1.0" encoding="UTF-8" standalone="yes"?>
<Relationships xmlns="http://schemas.openxmlformats.org/package/2006/relationships"><Relationship Id="rId8" Type="http://schemas.openxmlformats.org/officeDocument/2006/relationships/hyperlink" Target="http://ifs.marketcenter.com/charts/charts.jsp?cID=COMTELL&amp;iFSsymbols=S%20X9" TargetMode="External"/><Relationship Id="rId13" Type="http://schemas.openxmlformats.org/officeDocument/2006/relationships/hyperlink" Target="http://ifs.marketcenter.com/charts/charts.jsp?cID=COMTELL&amp;iFSsymbols=S%20Q0" TargetMode="External"/><Relationship Id="rId18" Type="http://schemas.openxmlformats.org/officeDocument/2006/relationships/hyperlink" Target="http://ifs.marketcenter.com/charts/charts.jsp?cID=COMTELL&amp;iFSsymbols=S%20K1" TargetMode="External"/><Relationship Id="rId3" Type="http://schemas.openxmlformats.org/officeDocument/2006/relationships/image" Target="../media/image40.png"/><Relationship Id="rId21" Type="http://schemas.openxmlformats.org/officeDocument/2006/relationships/hyperlink" Target="http://ifs.marketcenter.com/charts/charts.jsp?cID=COMTELL&amp;iFSsymbols=S%20U1" TargetMode="External"/><Relationship Id="rId7" Type="http://schemas.openxmlformats.org/officeDocument/2006/relationships/hyperlink" Target="http://ifs.marketcenter.com/charts/charts.jsp?cID=COMTELL&amp;iFSsymbols=S%20U9" TargetMode="External"/><Relationship Id="rId12" Type="http://schemas.openxmlformats.org/officeDocument/2006/relationships/hyperlink" Target="http://ifs.marketcenter.com/charts/charts.jsp?cID=COMTELL&amp;iFSsymbols=S%20N0" TargetMode="External"/><Relationship Id="rId17" Type="http://schemas.openxmlformats.org/officeDocument/2006/relationships/hyperlink" Target="http://ifs.marketcenter.com/charts/charts.jsp?cID=COMTELL&amp;iFSsymbols=S%20H1" TargetMode="External"/><Relationship Id="rId2" Type="http://schemas.openxmlformats.org/officeDocument/2006/relationships/hyperlink" Target="http://ifs.marketcenter.com/charts/charts.jsp?cID=COMTELL&amp;iFSsymbols=S%20N9" TargetMode="External"/><Relationship Id="rId16" Type="http://schemas.openxmlformats.org/officeDocument/2006/relationships/hyperlink" Target="http://ifs.marketcenter.com/charts/charts.jsp?cID=COMTELL&amp;iFSsymbols=S%20F1" TargetMode="External"/><Relationship Id="rId20" Type="http://schemas.openxmlformats.org/officeDocument/2006/relationships/hyperlink" Target="http://ifs.marketcenter.com/charts/charts.jsp?cID=COMTELL&amp;iFSsymbols=S%20Q1" TargetMode="External"/><Relationship Id="rId1" Type="http://schemas.openxmlformats.org/officeDocument/2006/relationships/image" Target="../media/image39.png"/><Relationship Id="rId6" Type="http://schemas.openxmlformats.org/officeDocument/2006/relationships/hyperlink" Target="http://ifs.marketcenter.com/charts/charts.jsp?cID=COMTELL&amp;iFSsymbols=S%20Q9" TargetMode="External"/><Relationship Id="rId11" Type="http://schemas.openxmlformats.org/officeDocument/2006/relationships/hyperlink" Target="http://ifs.marketcenter.com/charts/charts.jsp?cID=COMTELL&amp;iFSsymbols=S%20K0" TargetMode="External"/><Relationship Id="rId24" Type="http://schemas.openxmlformats.org/officeDocument/2006/relationships/hyperlink" Target="http://ifs.marketcenter.com/charts/charts.jsp?cID=COMTELL&amp;iFSsymbols=S%20X2" TargetMode="External"/><Relationship Id="rId5" Type="http://schemas.openxmlformats.org/officeDocument/2006/relationships/image" Target="../media/image42.png"/><Relationship Id="rId15" Type="http://schemas.openxmlformats.org/officeDocument/2006/relationships/hyperlink" Target="http://ifs.marketcenter.com/charts/charts.jsp?cID=COMTELL&amp;iFSsymbols=S%20X0" TargetMode="External"/><Relationship Id="rId23" Type="http://schemas.openxmlformats.org/officeDocument/2006/relationships/hyperlink" Target="http://ifs.marketcenter.com/charts/charts.jsp?cID=COMTELL&amp;iFSsymbols=S%20N2" TargetMode="External"/><Relationship Id="rId10" Type="http://schemas.openxmlformats.org/officeDocument/2006/relationships/hyperlink" Target="http://ifs.marketcenter.com/charts/charts.jsp?cID=COMTELL&amp;iFSsymbols=S%20H0" TargetMode="External"/><Relationship Id="rId19" Type="http://schemas.openxmlformats.org/officeDocument/2006/relationships/hyperlink" Target="http://ifs.marketcenter.com/charts/charts.jsp?cID=COMTELL&amp;iFSsymbols=S%20N1" TargetMode="External"/><Relationship Id="rId4" Type="http://schemas.openxmlformats.org/officeDocument/2006/relationships/image" Target="../media/image41.png"/><Relationship Id="rId9" Type="http://schemas.openxmlformats.org/officeDocument/2006/relationships/hyperlink" Target="http://ifs.marketcenter.com/charts/charts.jsp?cID=COMTELL&amp;iFSsymbols=S%20F0" TargetMode="External"/><Relationship Id="rId14" Type="http://schemas.openxmlformats.org/officeDocument/2006/relationships/hyperlink" Target="http://ifs.marketcenter.com/charts/charts.jsp?cID=COMTELL&amp;iFSsymbols=S%20U0" TargetMode="External"/><Relationship Id="rId22" Type="http://schemas.openxmlformats.org/officeDocument/2006/relationships/hyperlink" Target="http://ifs.marketcenter.com/charts/charts.jsp?cID=COMTELL&amp;iFSsymbols=S%20X1" TargetMode="External"/></Relationships>
</file>

<file path=xl/drawings/_rels/drawing44.xml.rels><?xml version="1.0" encoding="UTF-8" standalone="yes"?>
<Relationships xmlns="http://schemas.openxmlformats.org/package/2006/relationships"><Relationship Id="rId1" Type="http://schemas.openxmlformats.org/officeDocument/2006/relationships/image" Target="../media/image43.gif"/></Relationships>
</file>

<file path=xl/drawings/_rels/drawing45.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8.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9.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0.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1.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2.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3.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4.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5.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6.emf"/></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7.emf"/></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8.emf"/></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9.emf"/></Relationships>
</file>

<file path=xl/drawings/_rels/vmlDrawing29.vml.rels><?xml version="1.0" encoding="UTF-8" standalone="yes"?>
<Relationships xmlns="http://schemas.openxmlformats.org/package/2006/relationships"><Relationship Id="rId1" Type="http://schemas.openxmlformats.org/officeDocument/2006/relationships/image" Target="../media/image30.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0.vml.rels><?xml version="1.0" encoding="UTF-8" standalone="yes"?>
<Relationships xmlns="http://schemas.openxmlformats.org/package/2006/relationships"><Relationship Id="rId1" Type="http://schemas.openxmlformats.org/officeDocument/2006/relationships/image" Target="../media/image31.emf"/></Relationships>
</file>

<file path=xl/drawings/_rels/vmlDrawing31.vml.rels><?xml version="1.0" encoding="UTF-8" standalone="yes"?>
<Relationships xmlns="http://schemas.openxmlformats.org/package/2006/relationships"><Relationship Id="rId1" Type="http://schemas.openxmlformats.org/officeDocument/2006/relationships/image" Target="../media/image32.emf"/></Relationships>
</file>

<file path=xl/drawings/_rels/vmlDrawing32.vml.rels><?xml version="1.0" encoding="UTF-8" standalone="yes"?>
<Relationships xmlns="http://schemas.openxmlformats.org/package/2006/relationships"><Relationship Id="rId1" Type="http://schemas.openxmlformats.org/officeDocument/2006/relationships/image" Target="../media/image33.emf"/></Relationships>
</file>

<file path=xl/drawings/_rels/vmlDrawing33.vml.rels><?xml version="1.0" encoding="UTF-8" standalone="yes"?>
<Relationships xmlns="http://schemas.openxmlformats.org/package/2006/relationships"><Relationship Id="rId1" Type="http://schemas.openxmlformats.org/officeDocument/2006/relationships/image" Target="../media/image34.emf"/></Relationships>
</file>

<file path=xl/drawings/_rels/vmlDrawing34.vml.rels><?xml version="1.0" encoding="UTF-8" standalone="yes"?>
<Relationships xmlns="http://schemas.openxmlformats.org/package/2006/relationships"><Relationship Id="rId1" Type="http://schemas.openxmlformats.org/officeDocument/2006/relationships/image" Target="../media/image35.emf"/></Relationships>
</file>

<file path=xl/drawings/_rels/vmlDrawing35.vml.rels><?xml version="1.0" encoding="UTF-8" standalone="yes"?>
<Relationships xmlns="http://schemas.openxmlformats.org/package/2006/relationships"><Relationship Id="rId1" Type="http://schemas.openxmlformats.org/officeDocument/2006/relationships/image" Target="../media/image3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3</xdr:col>
      <xdr:colOff>228601</xdr:colOff>
      <xdr:row>0</xdr:row>
      <xdr:rowOff>114300</xdr:rowOff>
    </xdr:from>
    <xdr:to>
      <xdr:col>16</xdr:col>
      <xdr:colOff>561975</xdr:colOff>
      <xdr:row>3</xdr:row>
      <xdr:rowOff>85724</xdr:rowOff>
    </xdr:to>
    <xdr:sp macro="" textlink="">
      <xdr:nvSpPr>
        <xdr:cNvPr id="2" name="Text Box 4"/>
        <xdr:cNvSpPr txBox="1">
          <a:spLocks noChangeArrowheads="1"/>
        </xdr:cNvSpPr>
      </xdr:nvSpPr>
      <xdr:spPr bwMode="auto">
        <a:xfrm>
          <a:off x="1666876" y="114300"/>
          <a:ext cx="7124699" cy="457199"/>
        </a:xfrm>
        <a:prstGeom prst="rect">
          <a:avLst/>
        </a:prstGeom>
        <a:ln>
          <a:headEnd/>
          <a:tailEnd/>
        </a:ln>
      </xdr:spPr>
      <xdr:style>
        <a:lnRef idx="1">
          <a:schemeClr val="accent2"/>
        </a:lnRef>
        <a:fillRef idx="3">
          <a:schemeClr val="accent2"/>
        </a:fillRef>
        <a:effectRef idx="2">
          <a:schemeClr val="accent2"/>
        </a:effectRef>
        <a:fontRef idx="minor">
          <a:schemeClr val="lt1"/>
        </a:fontRef>
      </xdr:style>
      <xdr:txBody>
        <a:bodyPr vertOverflow="clip" wrap="square" lIns="54864" tIns="36576" rIns="54864" bIns="0" anchor="t" upright="1"/>
        <a:lstStyle/>
        <a:p>
          <a:pPr algn="ctr" rtl="0">
            <a:defRPr sz="1000"/>
          </a:pPr>
          <a:r>
            <a:rPr lang="en-US" sz="1800" b="1" i="0" strike="noStrike">
              <a:solidFill>
                <a:schemeClr val="bg1"/>
              </a:solidFill>
              <a:latin typeface="Verdana" pitchFamily="34" charset="0"/>
            </a:rPr>
            <a:t>Key Commodity Report Weekly</a:t>
          </a:r>
        </a:p>
      </xdr:txBody>
    </xdr:sp>
    <xdr:clientData/>
  </xdr:twoCellAnchor>
  <xdr:twoCellAnchor editAs="oneCell">
    <xdr:from>
      <xdr:col>0</xdr:col>
      <xdr:colOff>19050</xdr:colOff>
      <xdr:row>1</xdr:row>
      <xdr:rowOff>19050</xdr:rowOff>
    </xdr:from>
    <xdr:to>
      <xdr:col>1</xdr:col>
      <xdr:colOff>552450</xdr:colOff>
      <xdr:row>4</xdr:row>
      <xdr:rowOff>152400</xdr:rowOff>
    </xdr:to>
    <xdr:pic>
      <xdr:nvPicPr>
        <xdr:cNvPr id="3" name="Picture 18" descr="Sysco_Logo_rgb_150X75.gif"/>
        <xdr:cNvPicPr>
          <a:picLocks noChangeAspect="1"/>
        </xdr:cNvPicPr>
      </xdr:nvPicPr>
      <xdr:blipFill>
        <a:blip xmlns:r="http://schemas.openxmlformats.org/officeDocument/2006/relationships" r:embed="rId1" cstate="print"/>
        <a:srcRect/>
        <a:stretch>
          <a:fillRect/>
        </a:stretch>
      </xdr:blipFill>
      <xdr:spPr bwMode="auto">
        <a:xfrm>
          <a:off x="19050" y="180975"/>
          <a:ext cx="1238250" cy="619125"/>
        </a:xfrm>
        <a:prstGeom prst="rect">
          <a:avLst/>
        </a:prstGeom>
        <a:noFill/>
        <a:ln w="9525">
          <a:noFill/>
          <a:miter lim="800000"/>
          <a:headEnd/>
          <a:tailEnd/>
        </a:ln>
      </xdr:spPr>
    </xdr:pic>
    <xdr:clientData/>
  </xdr:twoCellAnchor>
  <xdr:twoCellAnchor>
    <xdr:from>
      <xdr:col>0</xdr:col>
      <xdr:colOff>19050</xdr:colOff>
      <xdr:row>83</xdr:row>
      <xdr:rowOff>18065</xdr:rowOff>
    </xdr:from>
    <xdr:to>
      <xdr:col>16</xdr:col>
      <xdr:colOff>571500</xdr:colOff>
      <xdr:row>85</xdr:row>
      <xdr:rowOff>77514</xdr:rowOff>
    </xdr:to>
    <xdr:sp macro="" textlink="">
      <xdr:nvSpPr>
        <xdr:cNvPr id="8" name="TextBox 7"/>
        <xdr:cNvSpPr txBox="1"/>
      </xdr:nvSpPr>
      <xdr:spPr>
        <a:xfrm>
          <a:off x="19050" y="11590940"/>
          <a:ext cx="9191625" cy="3832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l"/>
          <a:r>
            <a:rPr lang="en-US" sz="800" b="1" i="0">
              <a:solidFill>
                <a:schemeClr val="dk1"/>
              </a:solidFill>
              <a:latin typeface="Verdana" pitchFamily="34" charset="0"/>
              <a:ea typeface="+mn-ea"/>
              <a:cs typeface="+mn-cs"/>
            </a:rPr>
            <a:t>Commodity Information:  </a:t>
          </a:r>
          <a:r>
            <a:rPr lang="en-US" sz="800" b="0" i="0">
              <a:solidFill>
                <a:schemeClr val="dk1"/>
              </a:solidFill>
              <a:latin typeface="Verdana" pitchFamily="34" charset="0"/>
              <a:ea typeface="+mn-ea"/>
              <a:cs typeface="+mn-cs"/>
            </a:rPr>
            <a:t>Commodity</a:t>
          </a:r>
          <a:r>
            <a:rPr lang="en-US" sz="800" b="0" i="0" baseline="0">
              <a:solidFill>
                <a:schemeClr val="dk1"/>
              </a:solidFill>
              <a:latin typeface="Verdana" pitchFamily="34" charset="0"/>
              <a:ea typeface="+mn-ea"/>
              <a:cs typeface="+mn-cs"/>
            </a:rPr>
            <a:t> information found in this sheet is publically available.  It can be found from numerous sources, all of which are noted.   This report is for informational purposes only.  Please do not make hedging or buying decisions based on this report. Please note that rounding can affect the percent of change values.* Paul's Currency Index compares the U.S. Dollar to five other currencies, Euro, British Pound, Swiss Frank, Canadian Dollar, and Chinese Juan.</a:t>
          </a:r>
          <a:endParaRPr lang="en-US" sz="800">
            <a:latin typeface="Verdana" pitchFamily="34" charset="0"/>
          </a:endParaRPr>
        </a:p>
      </xdr:txBody>
    </xdr:sp>
    <xdr:clientData/>
  </xdr:twoCellAnchor>
  <xdr:twoCellAnchor>
    <xdr:from>
      <xdr:col>9</xdr:col>
      <xdr:colOff>66090</xdr:colOff>
      <xdr:row>33</xdr:row>
      <xdr:rowOff>56963</xdr:rowOff>
    </xdr:from>
    <xdr:to>
      <xdr:col>12</xdr:col>
      <xdr:colOff>560076</xdr:colOff>
      <xdr:row>46</xdr:row>
      <xdr:rowOff>82826</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51239</xdr:colOff>
      <xdr:row>7</xdr:row>
      <xdr:rowOff>51237</xdr:rowOff>
    </xdr:from>
    <xdr:to>
      <xdr:col>12</xdr:col>
      <xdr:colOff>550151</xdr:colOff>
      <xdr:row>18</xdr:row>
      <xdr:rowOff>159700</xdr:rowOff>
    </xdr:to>
    <xdr:graphicFrame macro="">
      <xdr:nvGraphicFramePr>
        <xdr:cNvPr id="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61112</xdr:colOff>
      <xdr:row>19</xdr:row>
      <xdr:rowOff>105666</xdr:rowOff>
    </xdr:from>
    <xdr:to>
      <xdr:col>12</xdr:col>
      <xdr:colOff>551793</xdr:colOff>
      <xdr:row>32</xdr:row>
      <xdr:rowOff>116128</xdr:rowOff>
    </xdr:to>
    <xdr:graphicFrame macro="">
      <xdr:nvGraphicFramePr>
        <xdr:cNvPr id="1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21420</xdr:colOff>
      <xdr:row>7</xdr:row>
      <xdr:rowOff>48357</xdr:rowOff>
    </xdr:from>
    <xdr:to>
      <xdr:col>17</xdr:col>
      <xdr:colOff>5408</xdr:colOff>
      <xdr:row>18</xdr:row>
      <xdr:rowOff>157369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28575</xdr:colOff>
      <xdr:row>19</xdr:row>
      <xdr:rowOff>107259</xdr:rowOff>
    </xdr:from>
    <xdr:to>
      <xdr:col>17</xdr:col>
      <xdr:colOff>5953</xdr:colOff>
      <xdr:row>32</xdr:row>
      <xdr:rowOff>107674</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36859</xdr:colOff>
      <xdr:row>33</xdr:row>
      <xdr:rowOff>54666</xdr:rowOff>
    </xdr:from>
    <xdr:to>
      <xdr:col>17</xdr:col>
      <xdr:colOff>5954</xdr:colOff>
      <xdr:row>46</xdr:row>
      <xdr:rowOff>77390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16565</xdr:colOff>
      <xdr:row>51</xdr:row>
      <xdr:rowOff>0</xdr:rowOff>
    </xdr:from>
    <xdr:to>
      <xdr:col>16</xdr:col>
      <xdr:colOff>604631</xdr:colOff>
      <xdr:row>81</xdr:row>
      <xdr:rowOff>74544</xdr:rowOff>
    </xdr:to>
    <xdr:sp macro="" textlink="">
      <xdr:nvSpPr>
        <xdr:cNvPr id="17" name="TextBox 16"/>
        <xdr:cNvSpPr txBox="1"/>
      </xdr:nvSpPr>
      <xdr:spPr>
        <a:xfrm>
          <a:off x="16565" y="7686261"/>
          <a:ext cx="9177131" cy="4050196"/>
        </a:xfrm>
        <a:prstGeom prst="rect">
          <a:avLst/>
        </a:prstGeom>
        <a:solidFill>
          <a:schemeClr val="bg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Commentary:</a:t>
          </a:r>
          <a:r>
            <a:rPr lang="en-US" sz="1100" b="0">
              <a:solidFill>
                <a:schemeClr val="dk1"/>
              </a:solidFill>
              <a:latin typeface="+mn-lt"/>
              <a:ea typeface="+mn-ea"/>
              <a:cs typeface="+mn-cs"/>
            </a:rPr>
            <a:t>  Harvesting</a:t>
          </a:r>
          <a:r>
            <a:rPr lang="en-US" sz="1100" b="0" baseline="0">
              <a:solidFill>
                <a:schemeClr val="dk1"/>
              </a:solidFill>
              <a:latin typeface="+mn-lt"/>
              <a:ea typeface="+mn-ea"/>
              <a:cs typeface="+mn-cs"/>
            </a:rPr>
            <a:t> is just about done for all crops in all areas.  This has helped move futures down, but there are several other reasons for futures to be dropping.  Funds have left the building.  The funds have sold much of their positions and moved their money into other venues.  Also Chinese demand is less than expected, though it is expected to pick up.  Long-term weather outlooks are not good.  It looks like we could get more of the same in the next growing season, which is very dry.  The northern part of the growing region is not expected to get much snow this winter.  This is not good news for the spring.  So, I believe, long-term, the markets will trend upward.  </a:t>
          </a:r>
        </a:p>
        <a:p>
          <a:pPr marL="0" marR="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latin typeface="+mn-lt"/>
              <a:ea typeface="+mn-ea"/>
              <a:cs typeface="+mn-cs"/>
            </a:rPr>
            <a:t>Corn futures closed between $7.36-3/4 and $7.55-1/4 per bushel, ending the week at $7.50-3/4.</a:t>
          </a:r>
        </a:p>
        <a:p>
          <a:pPr marL="0" marR="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latin typeface="+mn-lt"/>
              <a:ea typeface="+mn-ea"/>
              <a:cs typeface="+mn-cs"/>
            </a:rPr>
            <a:t>Soybean futures closed between $15.22-1/2 and $15.51 per bushel, ending the week at $15.22-1/2.</a:t>
          </a:r>
        </a:p>
        <a:p>
          <a:pPr marL="0" marR="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latin typeface="+mn-lt"/>
              <a:ea typeface="+mn-ea"/>
              <a:cs typeface="+mn-cs"/>
            </a:rPr>
            <a:t>Soybean meal futures closed between $465.20 and $482.70 per short ton, ending the week at $465.20.</a:t>
          </a:r>
        </a:p>
        <a:p>
          <a:pPr marL="0" marR="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latin typeface="+mn-lt"/>
              <a:ea typeface="+mn-ea"/>
              <a:cs typeface="+mn-cs"/>
            </a:rPr>
            <a:t>Soybean oil futures closed between $0.5017 and $0.5088 per pound, ending the week at $0.5067.</a:t>
          </a:r>
        </a:p>
        <a:p>
          <a:pPr marL="0" marR="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latin typeface="+mn-lt"/>
              <a:ea typeface="+mn-ea"/>
              <a:cs typeface="+mn-cs"/>
            </a:rPr>
            <a:t>Wheat futures closed between $8.56-3/4 and $8.86 per bushel, ending the week at $8.56-3/4.</a:t>
          </a:r>
          <a:endParaRPr lang="en-US" sz="1100" b="0">
            <a:solidFill>
              <a:schemeClr val="dk1"/>
            </a:solidFill>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85725</xdr:rowOff>
    </xdr:from>
    <xdr:to>
      <xdr:col>10</xdr:col>
      <xdr:colOff>600075</xdr:colOff>
      <xdr:row>31</xdr:row>
      <xdr:rowOff>95250</xdr:rowOff>
    </xdr:to>
    <xdr:graphicFrame macro="">
      <xdr:nvGraphicFramePr>
        <xdr:cNvPr id="5936355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47625</xdr:colOff>
          <xdr:row>0</xdr:row>
          <xdr:rowOff>38100</xdr:rowOff>
        </xdr:from>
        <xdr:to>
          <xdr:col>12</xdr:col>
          <xdr:colOff>323850</xdr:colOff>
          <xdr:row>1</xdr:row>
          <xdr:rowOff>133350</xdr:rowOff>
        </xdr:to>
        <xdr:sp macro="" textlink="">
          <xdr:nvSpPr>
            <xdr:cNvPr id="35843" name="CommandButtonBlock" hidden="1">
              <a:extLst>
                <a:ext uri="{63B3BB69-23CF-44E3-9099-C40C66FF867C}">
                  <a14:compatExt spid="_x0000_s35843"/>
                </a:ext>
              </a:extLst>
            </xdr:cNvPr>
            <xdr:cNvSpPr/>
          </xdr:nvSpPr>
          <xdr:spPr>
            <a:xfrm>
              <a:off x="0" y="0"/>
              <a:ext cx="0" cy="0"/>
            </a:xfrm>
            <a:prstGeom prst="rect">
              <a:avLst/>
            </a:prstGeom>
          </xdr:spPr>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57150</xdr:rowOff>
    </xdr:from>
    <xdr:to>
      <xdr:col>10</xdr:col>
      <xdr:colOff>600075</xdr:colOff>
      <xdr:row>31</xdr:row>
      <xdr:rowOff>66675</xdr:rowOff>
    </xdr:to>
    <xdr:graphicFrame macro="">
      <xdr:nvGraphicFramePr>
        <xdr:cNvPr id="5936560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28575</xdr:colOff>
          <xdr:row>0</xdr:row>
          <xdr:rowOff>28575</xdr:rowOff>
        </xdr:from>
        <xdr:to>
          <xdr:col>12</xdr:col>
          <xdr:colOff>228600</xdr:colOff>
          <xdr:row>1</xdr:row>
          <xdr:rowOff>152400</xdr:rowOff>
        </xdr:to>
        <xdr:sp macro="" textlink="">
          <xdr:nvSpPr>
            <xdr:cNvPr id="36867" name="CommandButtonMilk" hidden="1">
              <a:extLst>
                <a:ext uri="{63B3BB69-23CF-44E3-9099-C40C66FF867C}">
                  <a14:compatExt spid="_x0000_s36867"/>
                </a:ext>
              </a:extLst>
            </xdr:cNvPr>
            <xdr:cNvSpPr/>
          </xdr:nvSpPr>
          <xdr:spPr>
            <a:xfrm>
              <a:off x="0" y="0"/>
              <a:ext cx="0" cy="0"/>
            </a:xfrm>
            <a:prstGeom prst="rect">
              <a:avLst/>
            </a:prstGeom>
          </xdr:spPr>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57150</xdr:rowOff>
    </xdr:from>
    <xdr:to>
      <xdr:col>10</xdr:col>
      <xdr:colOff>600075</xdr:colOff>
      <xdr:row>31</xdr:row>
      <xdr:rowOff>66675</xdr:rowOff>
    </xdr:to>
    <xdr:graphicFrame macro="">
      <xdr:nvGraphicFramePr>
        <xdr:cNvPr id="442702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28575</xdr:colOff>
          <xdr:row>0</xdr:row>
          <xdr:rowOff>28575</xdr:rowOff>
        </xdr:from>
        <xdr:to>
          <xdr:col>12</xdr:col>
          <xdr:colOff>228600</xdr:colOff>
          <xdr:row>1</xdr:row>
          <xdr:rowOff>152400</xdr:rowOff>
        </xdr:to>
        <xdr:sp macro="" textlink="">
          <xdr:nvSpPr>
            <xdr:cNvPr id="44269569" name="CommandButtonMilk" hidden="1">
              <a:extLst>
                <a:ext uri="{63B3BB69-23CF-44E3-9099-C40C66FF867C}">
                  <a14:compatExt spid="_x0000_s44269569"/>
                </a:ext>
              </a:extLst>
            </xdr:cNvPr>
            <xdr:cNvSpPr/>
          </xdr:nvSpPr>
          <xdr:spPr>
            <a:xfrm>
              <a:off x="0" y="0"/>
              <a:ext cx="0" cy="0"/>
            </a:xfrm>
            <a:prstGeom prst="rect">
              <a:avLst/>
            </a:prstGeom>
          </xdr:spPr>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0</xdr:col>
      <xdr:colOff>9525</xdr:colOff>
      <xdr:row>2</xdr:row>
      <xdr:rowOff>95250</xdr:rowOff>
    </xdr:from>
    <xdr:to>
      <xdr:col>11</xdr:col>
      <xdr:colOff>0</xdr:colOff>
      <xdr:row>31</xdr:row>
      <xdr:rowOff>104775</xdr:rowOff>
    </xdr:to>
    <xdr:graphicFrame macro="">
      <xdr:nvGraphicFramePr>
        <xdr:cNvPr id="5936867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66675</xdr:colOff>
          <xdr:row>0</xdr:row>
          <xdr:rowOff>38100</xdr:rowOff>
        </xdr:from>
        <xdr:to>
          <xdr:col>12</xdr:col>
          <xdr:colOff>190500</xdr:colOff>
          <xdr:row>2</xdr:row>
          <xdr:rowOff>9525</xdr:rowOff>
        </xdr:to>
        <xdr:sp macro="" textlink="">
          <xdr:nvSpPr>
            <xdr:cNvPr id="37891" name="CommandButtonCattle" hidden="1">
              <a:extLst>
                <a:ext uri="{63B3BB69-23CF-44E3-9099-C40C66FF867C}">
                  <a14:compatExt spid="_x0000_s37891"/>
                </a:ext>
              </a:extLst>
            </xdr:cNvPr>
            <xdr:cNvSpPr/>
          </xdr:nvSpPr>
          <xdr:spPr>
            <a:xfrm>
              <a:off x="0" y="0"/>
              <a:ext cx="0" cy="0"/>
            </a:xfrm>
            <a:prstGeom prst="rect">
              <a:avLst/>
            </a:prstGeom>
          </xdr:spPr>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76200</xdr:rowOff>
    </xdr:from>
    <xdr:to>
      <xdr:col>10</xdr:col>
      <xdr:colOff>600075</xdr:colOff>
      <xdr:row>31</xdr:row>
      <xdr:rowOff>85725</xdr:rowOff>
    </xdr:to>
    <xdr:graphicFrame macro="">
      <xdr:nvGraphicFramePr>
        <xdr:cNvPr id="5937072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47625</xdr:colOff>
          <xdr:row>0</xdr:row>
          <xdr:rowOff>19050</xdr:rowOff>
        </xdr:from>
        <xdr:to>
          <xdr:col>12</xdr:col>
          <xdr:colOff>171450</xdr:colOff>
          <xdr:row>1</xdr:row>
          <xdr:rowOff>152400</xdr:rowOff>
        </xdr:to>
        <xdr:sp macro="" textlink="">
          <xdr:nvSpPr>
            <xdr:cNvPr id="66562" name="CommandButtonCattle" hidden="1">
              <a:extLst>
                <a:ext uri="{63B3BB69-23CF-44E3-9099-C40C66FF867C}">
                  <a14:compatExt spid="_x0000_s66562"/>
                </a:ext>
              </a:extLst>
            </xdr:cNvPr>
            <xdr:cNvSpPr/>
          </xdr:nvSpPr>
          <xdr:spPr>
            <a:xfrm>
              <a:off x="0" y="0"/>
              <a:ext cx="0" cy="0"/>
            </a:xfrm>
            <a:prstGeom prst="rect">
              <a:avLst/>
            </a:prstGeom>
          </xdr:spPr>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76200</xdr:rowOff>
    </xdr:from>
    <xdr:to>
      <xdr:col>10</xdr:col>
      <xdr:colOff>600075</xdr:colOff>
      <xdr:row>31</xdr:row>
      <xdr:rowOff>85725</xdr:rowOff>
    </xdr:to>
    <xdr:graphicFrame macro="">
      <xdr:nvGraphicFramePr>
        <xdr:cNvPr id="593727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85725</xdr:colOff>
          <xdr:row>0</xdr:row>
          <xdr:rowOff>47625</xdr:rowOff>
        </xdr:from>
        <xdr:to>
          <xdr:col>12</xdr:col>
          <xdr:colOff>285750</xdr:colOff>
          <xdr:row>2</xdr:row>
          <xdr:rowOff>0</xdr:rowOff>
        </xdr:to>
        <xdr:sp macro="" textlink="">
          <xdr:nvSpPr>
            <xdr:cNvPr id="38915" name="CommandButtonHog" hidden="1">
              <a:extLst>
                <a:ext uri="{63B3BB69-23CF-44E3-9099-C40C66FF867C}">
                  <a14:compatExt spid="_x0000_s38915"/>
                </a:ext>
              </a:extLst>
            </xdr:cNvPr>
            <xdr:cNvSpPr/>
          </xdr:nvSpPr>
          <xdr:spPr>
            <a:xfrm>
              <a:off x="0" y="0"/>
              <a:ext cx="0" cy="0"/>
            </a:xfrm>
            <a:prstGeom prst="rect">
              <a:avLst/>
            </a:prstGeom>
          </xdr:spPr>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76200</xdr:rowOff>
    </xdr:from>
    <xdr:to>
      <xdr:col>10</xdr:col>
      <xdr:colOff>600075</xdr:colOff>
      <xdr:row>31</xdr:row>
      <xdr:rowOff>85725</xdr:rowOff>
    </xdr:to>
    <xdr:graphicFrame macro="">
      <xdr:nvGraphicFramePr>
        <xdr:cNvPr id="5937481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28575</xdr:colOff>
          <xdr:row>0</xdr:row>
          <xdr:rowOff>19050</xdr:rowOff>
        </xdr:from>
        <xdr:to>
          <xdr:col>12</xdr:col>
          <xdr:colOff>228600</xdr:colOff>
          <xdr:row>1</xdr:row>
          <xdr:rowOff>133350</xdr:rowOff>
        </xdr:to>
        <xdr:sp macro="" textlink="">
          <xdr:nvSpPr>
            <xdr:cNvPr id="68610" name="CommandButton1" hidden="1">
              <a:extLst>
                <a:ext uri="{63B3BB69-23CF-44E3-9099-C40C66FF867C}">
                  <a14:compatExt spid="_x0000_s68610"/>
                </a:ext>
              </a:extLst>
            </xdr:cNvPr>
            <xdr:cNvSpPr/>
          </xdr:nvSpPr>
          <xdr:spPr>
            <a:xfrm>
              <a:off x="0" y="0"/>
              <a:ext cx="0" cy="0"/>
            </a:xfrm>
            <a:prstGeom prst="rect">
              <a:avLst/>
            </a:prstGeom>
          </xdr:spPr>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66675</xdr:rowOff>
    </xdr:from>
    <xdr:to>
      <xdr:col>10</xdr:col>
      <xdr:colOff>600075</xdr:colOff>
      <xdr:row>31</xdr:row>
      <xdr:rowOff>76200</xdr:rowOff>
    </xdr:to>
    <xdr:graphicFrame macro="">
      <xdr:nvGraphicFramePr>
        <xdr:cNvPr id="5937686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57150</xdr:colOff>
          <xdr:row>0</xdr:row>
          <xdr:rowOff>38100</xdr:rowOff>
        </xdr:from>
        <xdr:to>
          <xdr:col>12</xdr:col>
          <xdr:colOff>257175</xdr:colOff>
          <xdr:row>1</xdr:row>
          <xdr:rowOff>152400</xdr:rowOff>
        </xdr:to>
        <xdr:sp macro="" textlink="">
          <xdr:nvSpPr>
            <xdr:cNvPr id="61442" name="CommandButtonHog" hidden="1">
              <a:extLst>
                <a:ext uri="{63B3BB69-23CF-44E3-9099-C40C66FF867C}">
                  <a14:compatExt spid="_x0000_s61442"/>
                </a:ext>
              </a:extLst>
            </xdr:cNvPr>
            <xdr:cNvSpPr/>
          </xdr:nvSpPr>
          <xdr:spPr>
            <a:xfrm>
              <a:off x="0" y="0"/>
              <a:ext cx="0" cy="0"/>
            </a:xfrm>
            <a:prstGeom prst="rect">
              <a:avLst/>
            </a:prstGeom>
          </xdr:spPr>
        </xdr:sp>
        <xdr:clientData fPrintsWithSheet="0"/>
      </xdr:twoCellAnchor>
    </mc:Choice>
    <mc:Fallback/>
  </mc:AlternateContent>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76200</xdr:rowOff>
    </xdr:from>
    <xdr:to>
      <xdr:col>10</xdr:col>
      <xdr:colOff>600075</xdr:colOff>
      <xdr:row>31</xdr:row>
      <xdr:rowOff>85725</xdr:rowOff>
    </xdr:to>
    <xdr:graphicFrame macro="">
      <xdr:nvGraphicFramePr>
        <xdr:cNvPr id="593789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19050</xdr:colOff>
          <xdr:row>0</xdr:row>
          <xdr:rowOff>38100</xdr:rowOff>
        </xdr:from>
        <xdr:to>
          <xdr:col>12</xdr:col>
          <xdr:colOff>219075</xdr:colOff>
          <xdr:row>1</xdr:row>
          <xdr:rowOff>152400</xdr:rowOff>
        </xdr:to>
        <xdr:sp macro="" textlink="">
          <xdr:nvSpPr>
            <xdr:cNvPr id="13841409" name="CommandButtonHog" hidden="1">
              <a:extLst>
                <a:ext uri="{63B3BB69-23CF-44E3-9099-C40C66FF867C}">
                  <a14:compatExt spid="_x0000_s13841409"/>
                </a:ext>
              </a:extLst>
            </xdr:cNvPr>
            <xdr:cNvSpPr/>
          </xdr:nvSpPr>
          <xdr:spPr>
            <a:xfrm>
              <a:off x="0" y="0"/>
              <a:ext cx="0" cy="0"/>
            </a:xfrm>
            <a:prstGeom prst="rect">
              <a:avLst/>
            </a:prstGeom>
          </xdr:spPr>
        </xdr:sp>
        <xdr:clientData fPrintsWithSheet="0"/>
      </xdr:twoCellAnchor>
    </mc:Choice>
    <mc:Fallback/>
  </mc:AlternateContent>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66675</xdr:rowOff>
    </xdr:from>
    <xdr:to>
      <xdr:col>10</xdr:col>
      <xdr:colOff>600075</xdr:colOff>
      <xdr:row>31</xdr:row>
      <xdr:rowOff>76200</xdr:rowOff>
    </xdr:to>
    <xdr:graphicFrame macro="">
      <xdr:nvGraphicFramePr>
        <xdr:cNvPr id="5938096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66675</xdr:colOff>
          <xdr:row>0</xdr:row>
          <xdr:rowOff>47625</xdr:rowOff>
        </xdr:from>
        <xdr:to>
          <xdr:col>12</xdr:col>
          <xdr:colOff>266700</xdr:colOff>
          <xdr:row>2</xdr:row>
          <xdr:rowOff>0</xdr:rowOff>
        </xdr:to>
        <xdr:sp macro="" textlink="">
          <xdr:nvSpPr>
            <xdr:cNvPr id="13893633" name="CommandButtonHog" hidden="1">
              <a:extLst>
                <a:ext uri="{63B3BB69-23CF-44E3-9099-C40C66FF867C}">
                  <a14:compatExt spid="_x0000_s13893633"/>
                </a:ext>
              </a:extLst>
            </xdr:cNvPr>
            <xdr:cNvSpPr/>
          </xdr:nvSpPr>
          <xdr:spPr>
            <a:xfrm>
              <a:off x="0" y="0"/>
              <a:ext cx="0" cy="0"/>
            </a:xfrm>
            <a:prstGeom prst="rect">
              <a:avLst/>
            </a:prstGeom>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95250</xdr:rowOff>
    </xdr:from>
    <xdr:to>
      <xdr:col>10</xdr:col>
      <xdr:colOff>600075</xdr:colOff>
      <xdr:row>31</xdr:row>
      <xdr:rowOff>104775</xdr:rowOff>
    </xdr:to>
    <xdr:graphicFrame macro="">
      <xdr:nvGraphicFramePr>
        <xdr:cNvPr id="5934819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9</xdr:col>
          <xdr:colOff>209550</xdr:colOff>
          <xdr:row>0</xdr:row>
          <xdr:rowOff>47625</xdr:rowOff>
        </xdr:from>
        <xdr:to>
          <xdr:col>10</xdr:col>
          <xdr:colOff>504825</xdr:colOff>
          <xdr:row>1</xdr:row>
          <xdr:rowOff>152400</xdr:rowOff>
        </xdr:to>
        <xdr:sp macro="" textlink="">
          <xdr:nvSpPr>
            <xdr:cNvPr id="28675" name="CommandButton1" hidden="1">
              <a:extLst>
                <a:ext uri="{63B3BB69-23CF-44E3-9099-C40C66FF867C}">
                  <a14:compatExt spid="_x0000_s28675"/>
                </a:ext>
              </a:extLst>
            </xdr:cNvPr>
            <xdr:cNvSpPr/>
          </xdr:nvSpPr>
          <xdr:spPr>
            <a:xfrm>
              <a:off x="0" y="0"/>
              <a:ext cx="0" cy="0"/>
            </a:xfrm>
            <a:prstGeom prst="rect">
              <a:avLst/>
            </a:prstGeom>
          </xdr:spPr>
        </xdr:sp>
        <xdr:clientData fPrintsWithSheet="0"/>
      </xdr:twoCellAnchor>
    </mc:Choice>
    <mc:Fallback/>
  </mc:AlternateContent>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76200</xdr:rowOff>
    </xdr:from>
    <xdr:to>
      <xdr:col>10</xdr:col>
      <xdr:colOff>600075</xdr:colOff>
      <xdr:row>31</xdr:row>
      <xdr:rowOff>85725</xdr:rowOff>
    </xdr:to>
    <xdr:graphicFrame macro="">
      <xdr:nvGraphicFramePr>
        <xdr:cNvPr id="5938323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32</xdr:row>
      <xdr:rowOff>85725</xdr:rowOff>
    </xdr:from>
    <xdr:to>
      <xdr:col>7</xdr:col>
      <xdr:colOff>215348</xdr:colOff>
      <xdr:row>44</xdr:row>
      <xdr:rowOff>99391</xdr:rowOff>
    </xdr:to>
    <xdr:graphicFrame macro="">
      <xdr:nvGraphicFramePr>
        <xdr:cNvPr id="5938323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57150</xdr:colOff>
          <xdr:row>0</xdr:row>
          <xdr:rowOff>38100</xdr:rowOff>
        </xdr:from>
        <xdr:to>
          <xdr:col>12</xdr:col>
          <xdr:colOff>257175</xdr:colOff>
          <xdr:row>1</xdr:row>
          <xdr:rowOff>142875</xdr:rowOff>
        </xdr:to>
        <xdr:sp macro="" textlink="">
          <xdr:nvSpPr>
            <xdr:cNvPr id="40963" name="CommandButtonCrude" hidden="1">
              <a:extLst>
                <a:ext uri="{63B3BB69-23CF-44E3-9099-C40C66FF867C}">
                  <a14:compatExt spid="_x0000_s40963"/>
                </a:ext>
              </a:extLst>
            </xdr:cNvPr>
            <xdr:cNvSpPr/>
          </xdr:nvSpPr>
          <xdr:spPr>
            <a:xfrm>
              <a:off x="0" y="0"/>
              <a:ext cx="0" cy="0"/>
            </a:xfrm>
            <a:prstGeom prst="rect">
              <a:avLst/>
            </a:prstGeom>
          </xdr:spPr>
        </xdr:sp>
        <xdr:clientData fPrintsWithSheet="0"/>
      </xdr:twoCellAnchor>
    </mc:Choice>
    <mc:Fallback/>
  </mc:AlternateContent>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76200</xdr:rowOff>
    </xdr:from>
    <xdr:to>
      <xdr:col>10</xdr:col>
      <xdr:colOff>600075</xdr:colOff>
      <xdr:row>31</xdr:row>
      <xdr:rowOff>85725</xdr:rowOff>
    </xdr:to>
    <xdr:graphicFrame macro="">
      <xdr:nvGraphicFramePr>
        <xdr:cNvPr id="449378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57150</xdr:colOff>
          <xdr:row>0</xdr:row>
          <xdr:rowOff>38100</xdr:rowOff>
        </xdr:from>
        <xdr:to>
          <xdr:col>12</xdr:col>
          <xdr:colOff>257175</xdr:colOff>
          <xdr:row>1</xdr:row>
          <xdr:rowOff>142875</xdr:rowOff>
        </xdr:to>
        <xdr:sp macro="" textlink="">
          <xdr:nvSpPr>
            <xdr:cNvPr id="44937217" name="CommandButtonCrude" hidden="1">
              <a:extLst>
                <a:ext uri="{63B3BB69-23CF-44E3-9099-C40C66FF867C}">
                  <a14:compatExt spid="_x0000_s44937217"/>
                </a:ext>
              </a:extLst>
            </xdr:cNvPr>
            <xdr:cNvSpPr/>
          </xdr:nvSpPr>
          <xdr:spPr>
            <a:xfrm>
              <a:off x="0" y="0"/>
              <a:ext cx="0" cy="0"/>
            </a:xfrm>
            <a:prstGeom prst="rect">
              <a:avLst/>
            </a:prstGeom>
          </xdr:spPr>
        </xdr:sp>
        <xdr:clientData fPrintsWithSheet="0"/>
      </xdr:twoCellAnchor>
    </mc:Choice>
    <mc:Fallback/>
  </mc:AlternateContent>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76200</xdr:rowOff>
    </xdr:from>
    <xdr:to>
      <xdr:col>10</xdr:col>
      <xdr:colOff>600075</xdr:colOff>
      <xdr:row>31</xdr:row>
      <xdr:rowOff>85725</xdr:rowOff>
    </xdr:to>
    <xdr:graphicFrame macro="">
      <xdr:nvGraphicFramePr>
        <xdr:cNvPr id="593871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47625</xdr:colOff>
          <xdr:row>0</xdr:row>
          <xdr:rowOff>28575</xdr:rowOff>
        </xdr:from>
        <xdr:to>
          <xdr:col>12</xdr:col>
          <xdr:colOff>276225</xdr:colOff>
          <xdr:row>1</xdr:row>
          <xdr:rowOff>142875</xdr:rowOff>
        </xdr:to>
        <xdr:sp macro="" textlink="">
          <xdr:nvSpPr>
            <xdr:cNvPr id="41987" name="CommandButtonDiesel" hidden="1">
              <a:extLst>
                <a:ext uri="{63B3BB69-23CF-44E3-9099-C40C66FF867C}">
                  <a14:compatExt spid="_x0000_s41987"/>
                </a:ext>
              </a:extLst>
            </xdr:cNvPr>
            <xdr:cNvSpPr/>
          </xdr:nvSpPr>
          <xdr:spPr>
            <a:xfrm>
              <a:off x="0" y="0"/>
              <a:ext cx="0" cy="0"/>
            </a:xfrm>
            <a:prstGeom prst="rect">
              <a:avLst/>
            </a:prstGeom>
          </xdr:spPr>
        </xdr:sp>
        <xdr:clientData fPrintsWithSheet="0"/>
      </xdr:twoCellAnchor>
    </mc:Choice>
    <mc:Fallback/>
  </mc:AlternateContent>
</xdr:wsDr>
</file>

<file path=xl/drawings/drawing23.xml><?xml version="1.0" encoding="utf-8"?>
<xdr:wsDr xmlns:xdr="http://schemas.openxmlformats.org/drawingml/2006/spreadsheetDrawing" xmlns:a="http://schemas.openxmlformats.org/drawingml/2006/main">
  <xdr:twoCellAnchor>
    <xdr:from>
      <xdr:col>0</xdr:col>
      <xdr:colOff>0</xdr:colOff>
      <xdr:row>2</xdr:row>
      <xdr:rowOff>85725</xdr:rowOff>
    </xdr:from>
    <xdr:to>
      <xdr:col>10</xdr:col>
      <xdr:colOff>600075</xdr:colOff>
      <xdr:row>31</xdr:row>
      <xdr:rowOff>95250</xdr:rowOff>
    </xdr:to>
    <xdr:graphicFrame macro="">
      <xdr:nvGraphicFramePr>
        <xdr:cNvPr id="5938915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85725</xdr:colOff>
          <xdr:row>0</xdr:row>
          <xdr:rowOff>28575</xdr:rowOff>
        </xdr:from>
        <xdr:to>
          <xdr:col>12</xdr:col>
          <xdr:colOff>276225</xdr:colOff>
          <xdr:row>1</xdr:row>
          <xdr:rowOff>152400</xdr:rowOff>
        </xdr:to>
        <xdr:sp macro="" textlink="">
          <xdr:nvSpPr>
            <xdr:cNvPr id="43011" name="CommandButtonGas" hidden="1">
              <a:extLst>
                <a:ext uri="{63B3BB69-23CF-44E3-9099-C40C66FF867C}">
                  <a14:compatExt spid="_x0000_s43011"/>
                </a:ext>
              </a:extLst>
            </xdr:cNvPr>
            <xdr:cNvSpPr/>
          </xdr:nvSpPr>
          <xdr:spPr>
            <a:xfrm>
              <a:off x="0" y="0"/>
              <a:ext cx="0" cy="0"/>
            </a:xfrm>
            <a:prstGeom prst="rect">
              <a:avLst/>
            </a:prstGeom>
          </xdr:spPr>
        </xdr:sp>
        <xdr:clientData fPrintsWithSheet="0"/>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76200</xdr:rowOff>
    </xdr:from>
    <xdr:to>
      <xdr:col>10</xdr:col>
      <xdr:colOff>600075</xdr:colOff>
      <xdr:row>31</xdr:row>
      <xdr:rowOff>85725</xdr:rowOff>
    </xdr:to>
    <xdr:graphicFrame macro="">
      <xdr:nvGraphicFramePr>
        <xdr:cNvPr id="5939120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76200</xdr:colOff>
          <xdr:row>0</xdr:row>
          <xdr:rowOff>19050</xdr:rowOff>
        </xdr:from>
        <xdr:to>
          <xdr:col>12</xdr:col>
          <xdr:colOff>266700</xdr:colOff>
          <xdr:row>1</xdr:row>
          <xdr:rowOff>142875</xdr:rowOff>
        </xdr:to>
        <xdr:sp macro="" textlink="">
          <xdr:nvSpPr>
            <xdr:cNvPr id="14031873" name="CommandButtonGas" hidden="1">
              <a:extLst>
                <a:ext uri="{63B3BB69-23CF-44E3-9099-C40C66FF867C}">
                  <a14:compatExt spid="_x0000_s14031873"/>
                </a:ext>
              </a:extLst>
            </xdr:cNvPr>
            <xdr:cNvSpPr/>
          </xdr:nvSpPr>
          <xdr:spPr>
            <a:xfrm>
              <a:off x="0" y="0"/>
              <a:ext cx="0" cy="0"/>
            </a:xfrm>
            <a:prstGeom prst="rect">
              <a:avLst/>
            </a:prstGeom>
          </xdr:spPr>
        </xdr:sp>
        <xdr:clientData fPrintsWithSheet="0"/>
      </xdr:twoCellAnchor>
    </mc:Choice>
    <mc:Fallback/>
  </mc:AlternateContent>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76200</xdr:rowOff>
    </xdr:from>
    <xdr:to>
      <xdr:col>10</xdr:col>
      <xdr:colOff>600075</xdr:colOff>
      <xdr:row>31</xdr:row>
      <xdr:rowOff>85725</xdr:rowOff>
    </xdr:to>
    <xdr:graphicFrame macro="">
      <xdr:nvGraphicFramePr>
        <xdr:cNvPr id="3635597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76200</xdr:colOff>
          <xdr:row>0</xdr:row>
          <xdr:rowOff>19050</xdr:rowOff>
        </xdr:from>
        <xdr:to>
          <xdr:col>12</xdr:col>
          <xdr:colOff>266700</xdr:colOff>
          <xdr:row>1</xdr:row>
          <xdr:rowOff>142875</xdr:rowOff>
        </xdr:to>
        <xdr:sp macro="" textlink="">
          <xdr:nvSpPr>
            <xdr:cNvPr id="36355073" name="CommandButtonGas" hidden="1">
              <a:extLst>
                <a:ext uri="{63B3BB69-23CF-44E3-9099-C40C66FF867C}">
                  <a14:compatExt spid="_x0000_s36355073"/>
                </a:ext>
              </a:extLst>
            </xdr:cNvPr>
            <xdr:cNvSpPr/>
          </xdr:nvSpPr>
          <xdr:spPr>
            <a:xfrm>
              <a:off x="0" y="0"/>
              <a:ext cx="0" cy="0"/>
            </a:xfrm>
            <a:prstGeom prst="rect">
              <a:avLst/>
            </a:prstGeom>
          </xdr:spPr>
        </xdr:sp>
        <xdr:clientData fPrintsWithSheet="0"/>
      </xdr:twoCellAnchor>
    </mc:Choice>
    <mc:Fallback/>
  </mc:AlternateContent>
</xdr:wsDr>
</file>

<file path=xl/drawings/drawing26.xml><?xml version="1.0" encoding="utf-8"?>
<xdr:wsDr xmlns:xdr="http://schemas.openxmlformats.org/drawingml/2006/spreadsheetDrawing" xmlns:a="http://schemas.openxmlformats.org/drawingml/2006/main">
  <xdr:twoCellAnchor>
    <xdr:from>
      <xdr:col>0</xdr:col>
      <xdr:colOff>9525</xdr:colOff>
      <xdr:row>2</xdr:row>
      <xdr:rowOff>85725</xdr:rowOff>
    </xdr:from>
    <xdr:to>
      <xdr:col>11</xdr:col>
      <xdr:colOff>0</xdr:colOff>
      <xdr:row>31</xdr:row>
      <xdr:rowOff>95250</xdr:rowOff>
    </xdr:to>
    <xdr:graphicFrame macro="">
      <xdr:nvGraphicFramePr>
        <xdr:cNvPr id="5939836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66675</xdr:colOff>
          <xdr:row>0</xdr:row>
          <xdr:rowOff>38100</xdr:rowOff>
        </xdr:from>
        <xdr:to>
          <xdr:col>12</xdr:col>
          <xdr:colOff>257175</xdr:colOff>
          <xdr:row>2</xdr:row>
          <xdr:rowOff>0</xdr:rowOff>
        </xdr:to>
        <xdr:sp macro="" textlink="">
          <xdr:nvSpPr>
            <xdr:cNvPr id="14028801" name="CommandButtonGas" hidden="1">
              <a:extLst>
                <a:ext uri="{63B3BB69-23CF-44E3-9099-C40C66FF867C}">
                  <a14:compatExt spid="_x0000_s14028801"/>
                </a:ext>
              </a:extLst>
            </xdr:cNvPr>
            <xdr:cNvSpPr/>
          </xdr:nvSpPr>
          <xdr:spPr>
            <a:xfrm>
              <a:off x="0" y="0"/>
              <a:ext cx="0" cy="0"/>
            </a:xfrm>
            <a:prstGeom prst="rect">
              <a:avLst/>
            </a:prstGeom>
          </xdr:spPr>
        </xdr:sp>
        <xdr:clientData fPrintsWithSheet="0"/>
      </xdr:twoCellAnchor>
    </mc:Choice>
    <mc:Fallback/>
  </mc:AlternateContent>
</xdr:wsDr>
</file>

<file path=xl/drawings/drawing27.xml><?xml version="1.0" encoding="utf-8"?>
<xdr:wsDr xmlns:xdr="http://schemas.openxmlformats.org/drawingml/2006/spreadsheetDrawing" xmlns:a="http://schemas.openxmlformats.org/drawingml/2006/main">
  <xdr:twoCellAnchor>
    <xdr:from>
      <xdr:col>0</xdr:col>
      <xdr:colOff>9525</xdr:colOff>
      <xdr:row>2</xdr:row>
      <xdr:rowOff>85725</xdr:rowOff>
    </xdr:from>
    <xdr:to>
      <xdr:col>11</xdr:col>
      <xdr:colOff>0</xdr:colOff>
      <xdr:row>31</xdr:row>
      <xdr:rowOff>95250</xdr:rowOff>
    </xdr:to>
    <xdr:graphicFrame macro="">
      <xdr:nvGraphicFramePr>
        <xdr:cNvPr id="5940041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57150</xdr:colOff>
          <xdr:row>0</xdr:row>
          <xdr:rowOff>38100</xdr:rowOff>
        </xdr:from>
        <xdr:to>
          <xdr:col>12</xdr:col>
          <xdr:colOff>247650</xdr:colOff>
          <xdr:row>2</xdr:row>
          <xdr:rowOff>0</xdr:rowOff>
        </xdr:to>
        <xdr:sp macro="" textlink="">
          <xdr:nvSpPr>
            <xdr:cNvPr id="14029825" name="CommandButtonGas" hidden="1">
              <a:extLst>
                <a:ext uri="{63B3BB69-23CF-44E3-9099-C40C66FF867C}">
                  <a14:compatExt spid="_x0000_s14029825"/>
                </a:ext>
              </a:extLst>
            </xdr:cNvPr>
            <xdr:cNvSpPr/>
          </xdr:nvSpPr>
          <xdr:spPr>
            <a:xfrm>
              <a:off x="0" y="0"/>
              <a:ext cx="0" cy="0"/>
            </a:xfrm>
            <a:prstGeom prst="rect">
              <a:avLst/>
            </a:prstGeom>
          </xdr:spPr>
        </xdr:sp>
        <xdr:clientData fPrintsWithSheet="0"/>
      </xdr:twoCellAnchor>
    </mc:Choice>
    <mc:Fallback/>
  </mc:AlternateContent>
</xdr:wsDr>
</file>

<file path=xl/drawings/drawing28.xml><?xml version="1.0" encoding="utf-8"?>
<xdr:wsDr xmlns:xdr="http://schemas.openxmlformats.org/drawingml/2006/spreadsheetDrawing" xmlns:a="http://schemas.openxmlformats.org/drawingml/2006/main">
  <xdr:twoCellAnchor>
    <xdr:from>
      <xdr:col>0</xdr:col>
      <xdr:colOff>0</xdr:colOff>
      <xdr:row>2</xdr:row>
      <xdr:rowOff>76200</xdr:rowOff>
    </xdr:from>
    <xdr:to>
      <xdr:col>10</xdr:col>
      <xdr:colOff>600075</xdr:colOff>
      <xdr:row>31</xdr:row>
      <xdr:rowOff>85725</xdr:rowOff>
    </xdr:to>
    <xdr:graphicFrame macro="">
      <xdr:nvGraphicFramePr>
        <xdr:cNvPr id="5940246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76200</xdr:colOff>
          <xdr:row>0</xdr:row>
          <xdr:rowOff>28575</xdr:rowOff>
        </xdr:from>
        <xdr:to>
          <xdr:col>12</xdr:col>
          <xdr:colOff>266700</xdr:colOff>
          <xdr:row>1</xdr:row>
          <xdr:rowOff>152400</xdr:rowOff>
        </xdr:to>
        <xdr:sp macro="" textlink="">
          <xdr:nvSpPr>
            <xdr:cNvPr id="14030849" name="CommandButtonGas" hidden="1">
              <a:extLst>
                <a:ext uri="{63B3BB69-23CF-44E3-9099-C40C66FF867C}">
                  <a14:compatExt spid="_x0000_s14030849"/>
                </a:ext>
              </a:extLst>
            </xdr:cNvPr>
            <xdr:cNvSpPr/>
          </xdr:nvSpPr>
          <xdr:spPr>
            <a:xfrm>
              <a:off x="0" y="0"/>
              <a:ext cx="0" cy="0"/>
            </a:xfrm>
            <a:prstGeom prst="rect">
              <a:avLst/>
            </a:prstGeom>
          </xdr:spPr>
        </xdr:sp>
        <xdr:clientData fPrintsWithSheet="0"/>
      </xdr:twoCellAnchor>
    </mc:Choice>
    <mc:Fallback/>
  </mc:AlternateContent>
</xdr:wsDr>
</file>

<file path=xl/drawings/drawing29.xml><?xml version="1.0" encoding="utf-8"?>
<xdr:wsDr xmlns:xdr="http://schemas.openxmlformats.org/drawingml/2006/spreadsheetDrawing" xmlns:a="http://schemas.openxmlformats.org/drawingml/2006/main">
  <xdr:twoCellAnchor>
    <xdr:from>
      <xdr:col>0</xdr:col>
      <xdr:colOff>9525</xdr:colOff>
      <xdr:row>2</xdr:row>
      <xdr:rowOff>85725</xdr:rowOff>
    </xdr:from>
    <xdr:to>
      <xdr:col>11</xdr:col>
      <xdr:colOff>0</xdr:colOff>
      <xdr:row>31</xdr:row>
      <xdr:rowOff>95250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66675</xdr:colOff>
          <xdr:row>0</xdr:row>
          <xdr:rowOff>38100</xdr:rowOff>
        </xdr:from>
        <xdr:to>
          <xdr:col>12</xdr:col>
          <xdr:colOff>257175</xdr:colOff>
          <xdr:row>2</xdr:row>
          <xdr:rowOff>0</xdr:rowOff>
        </xdr:to>
        <xdr:sp macro="" textlink="">
          <xdr:nvSpPr>
            <xdr:cNvPr id="47873025" name="CommandButtonGas" hidden="1">
              <a:extLst>
                <a:ext uri="{63B3BB69-23CF-44E3-9099-C40C66FF867C}">
                  <a14:compatExt spid="_x0000_s47873025"/>
                </a:ext>
              </a:extLst>
            </xdr:cNvPr>
            <xdr:cNvSpPr/>
          </xdr:nvSpPr>
          <xdr:spPr>
            <a:xfrm>
              <a:off x="0" y="0"/>
              <a:ext cx="0" cy="0"/>
            </a:xfrm>
            <a:prstGeom prst="rect">
              <a:avLst/>
            </a:prstGeom>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95250</xdr:rowOff>
    </xdr:from>
    <xdr:to>
      <xdr:col>10</xdr:col>
      <xdr:colOff>600075</xdr:colOff>
      <xdr:row>31</xdr:row>
      <xdr:rowOff>104775</xdr:rowOff>
    </xdr:to>
    <xdr:graphicFrame macro="">
      <xdr:nvGraphicFramePr>
        <xdr:cNvPr id="593502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9</xdr:col>
          <xdr:colOff>257175</xdr:colOff>
          <xdr:row>0</xdr:row>
          <xdr:rowOff>38100</xdr:rowOff>
        </xdr:from>
        <xdr:to>
          <xdr:col>10</xdr:col>
          <xdr:colOff>552450</xdr:colOff>
          <xdr:row>1</xdr:row>
          <xdr:rowOff>142875</xdr:rowOff>
        </xdr:to>
        <xdr:sp macro="" textlink="">
          <xdr:nvSpPr>
            <xdr:cNvPr id="30723" name="CommandButton2" hidden="1">
              <a:extLst>
                <a:ext uri="{63B3BB69-23CF-44E3-9099-C40C66FF867C}">
                  <a14:compatExt spid="_x0000_s30723"/>
                </a:ext>
              </a:extLst>
            </xdr:cNvPr>
            <xdr:cNvSpPr/>
          </xdr:nvSpPr>
          <xdr:spPr>
            <a:xfrm>
              <a:off x="0" y="0"/>
              <a:ext cx="0" cy="0"/>
            </a:xfrm>
            <a:prstGeom prst="rect">
              <a:avLst/>
            </a:prstGeom>
          </xdr:spPr>
        </xdr:sp>
        <xdr:clientData fPrintsWithSheet="0"/>
      </xdr:twoCellAnchor>
    </mc:Choice>
    <mc:Fallback/>
  </mc:AlternateContent>
</xdr:wsDr>
</file>

<file path=xl/drawings/drawing30.xml><?xml version="1.0" encoding="utf-8"?>
<xdr:wsDr xmlns:xdr="http://schemas.openxmlformats.org/drawingml/2006/spreadsheetDrawing" xmlns:a="http://schemas.openxmlformats.org/drawingml/2006/main">
  <xdr:twoCellAnchor>
    <xdr:from>
      <xdr:col>0</xdr:col>
      <xdr:colOff>9525</xdr:colOff>
      <xdr:row>2</xdr:row>
      <xdr:rowOff>85725</xdr:rowOff>
    </xdr:from>
    <xdr:to>
      <xdr:col>11</xdr:col>
      <xdr:colOff>0</xdr:colOff>
      <xdr:row>31</xdr:row>
      <xdr:rowOff>95250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66675</xdr:colOff>
          <xdr:row>0</xdr:row>
          <xdr:rowOff>38100</xdr:rowOff>
        </xdr:from>
        <xdr:to>
          <xdr:col>12</xdr:col>
          <xdr:colOff>257175</xdr:colOff>
          <xdr:row>2</xdr:row>
          <xdr:rowOff>0</xdr:rowOff>
        </xdr:to>
        <xdr:sp macro="" textlink="">
          <xdr:nvSpPr>
            <xdr:cNvPr id="47874049" name="CommandButtonGas" hidden="1">
              <a:extLst>
                <a:ext uri="{63B3BB69-23CF-44E3-9099-C40C66FF867C}">
                  <a14:compatExt spid="_x0000_s47874049"/>
                </a:ext>
              </a:extLst>
            </xdr:cNvPr>
            <xdr:cNvSpPr/>
          </xdr:nvSpPr>
          <xdr:spPr>
            <a:xfrm>
              <a:off x="0" y="0"/>
              <a:ext cx="0" cy="0"/>
            </a:xfrm>
            <a:prstGeom prst="rect">
              <a:avLst/>
            </a:prstGeom>
          </xdr:spPr>
        </xdr:sp>
        <xdr:clientData fPrintsWithSheet="0"/>
      </xdr:twoCellAnchor>
    </mc:Choice>
    <mc:Fallback/>
  </mc:AlternateContent>
</xdr:wsDr>
</file>

<file path=xl/drawings/drawing31.xml><?xml version="1.0" encoding="utf-8"?>
<xdr:wsDr xmlns:xdr="http://schemas.openxmlformats.org/drawingml/2006/spreadsheetDrawing" xmlns:a="http://schemas.openxmlformats.org/drawingml/2006/main">
  <xdr:twoCellAnchor>
    <xdr:from>
      <xdr:col>0</xdr:col>
      <xdr:colOff>9525</xdr:colOff>
      <xdr:row>2</xdr:row>
      <xdr:rowOff>85725</xdr:rowOff>
    </xdr:from>
    <xdr:to>
      <xdr:col>11</xdr:col>
      <xdr:colOff>0</xdr:colOff>
      <xdr:row>31</xdr:row>
      <xdr:rowOff>95250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66675</xdr:colOff>
          <xdr:row>0</xdr:row>
          <xdr:rowOff>38100</xdr:rowOff>
        </xdr:from>
        <xdr:to>
          <xdr:col>12</xdr:col>
          <xdr:colOff>257175</xdr:colOff>
          <xdr:row>2</xdr:row>
          <xdr:rowOff>0</xdr:rowOff>
        </xdr:to>
        <xdr:sp macro="" textlink="">
          <xdr:nvSpPr>
            <xdr:cNvPr id="47875073" name="CommandButtonGas" hidden="1">
              <a:extLst>
                <a:ext uri="{63B3BB69-23CF-44E3-9099-C40C66FF867C}">
                  <a14:compatExt spid="_x0000_s47875073"/>
                </a:ext>
              </a:extLst>
            </xdr:cNvPr>
            <xdr:cNvSpPr/>
          </xdr:nvSpPr>
          <xdr:spPr>
            <a:xfrm>
              <a:off x="0" y="0"/>
              <a:ext cx="0" cy="0"/>
            </a:xfrm>
            <a:prstGeom prst="rect">
              <a:avLst/>
            </a:prstGeom>
          </xdr:spPr>
        </xdr:sp>
        <xdr:clientData fPrintsWithSheet="0"/>
      </xdr:twoCellAnchor>
    </mc:Choice>
    <mc:Fallback/>
  </mc:AlternateContent>
</xdr:wsDr>
</file>

<file path=xl/drawings/drawing32.xml><?xml version="1.0" encoding="utf-8"?>
<xdr:wsDr xmlns:xdr="http://schemas.openxmlformats.org/drawingml/2006/spreadsheetDrawing" xmlns:a="http://schemas.openxmlformats.org/drawingml/2006/main">
  <xdr:twoCellAnchor>
    <xdr:from>
      <xdr:col>0</xdr:col>
      <xdr:colOff>9525</xdr:colOff>
      <xdr:row>2</xdr:row>
      <xdr:rowOff>85725</xdr:rowOff>
    </xdr:from>
    <xdr:to>
      <xdr:col>11</xdr:col>
      <xdr:colOff>0</xdr:colOff>
      <xdr:row>31</xdr:row>
      <xdr:rowOff>95250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66675</xdr:colOff>
          <xdr:row>0</xdr:row>
          <xdr:rowOff>38100</xdr:rowOff>
        </xdr:from>
        <xdr:to>
          <xdr:col>12</xdr:col>
          <xdr:colOff>257175</xdr:colOff>
          <xdr:row>2</xdr:row>
          <xdr:rowOff>0</xdr:rowOff>
        </xdr:to>
        <xdr:sp macro="" textlink="">
          <xdr:nvSpPr>
            <xdr:cNvPr id="47876097" name="CommandButtonGas" hidden="1">
              <a:extLst>
                <a:ext uri="{63B3BB69-23CF-44E3-9099-C40C66FF867C}">
                  <a14:compatExt spid="_x0000_s47876097"/>
                </a:ext>
              </a:extLst>
            </xdr:cNvPr>
            <xdr:cNvSpPr/>
          </xdr:nvSpPr>
          <xdr:spPr>
            <a:xfrm>
              <a:off x="0" y="0"/>
              <a:ext cx="0" cy="0"/>
            </a:xfrm>
            <a:prstGeom prst="rect">
              <a:avLst/>
            </a:prstGeom>
          </xdr:spPr>
        </xdr:sp>
        <xdr:clientData fPrintsWithSheet="0"/>
      </xdr:twoCellAnchor>
    </mc:Choice>
    <mc:Fallback/>
  </mc:AlternateContent>
</xdr:wsDr>
</file>

<file path=xl/drawings/drawing33.xml><?xml version="1.0" encoding="utf-8"?>
<xdr:wsDr xmlns:xdr="http://schemas.openxmlformats.org/drawingml/2006/spreadsheetDrawing" xmlns:a="http://schemas.openxmlformats.org/drawingml/2006/main">
  <xdr:twoCellAnchor>
    <xdr:from>
      <xdr:col>0</xdr:col>
      <xdr:colOff>9525</xdr:colOff>
      <xdr:row>2</xdr:row>
      <xdr:rowOff>85725</xdr:rowOff>
    </xdr:from>
    <xdr:to>
      <xdr:col>11</xdr:col>
      <xdr:colOff>0</xdr:colOff>
      <xdr:row>31</xdr:row>
      <xdr:rowOff>95250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66675</xdr:colOff>
          <xdr:row>0</xdr:row>
          <xdr:rowOff>38100</xdr:rowOff>
        </xdr:from>
        <xdr:to>
          <xdr:col>12</xdr:col>
          <xdr:colOff>257175</xdr:colOff>
          <xdr:row>2</xdr:row>
          <xdr:rowOff>0</xdr:rowOff>
        </xdr:to>
        <xdr:sp macro="" textlink="">
          <xdr:nvSpPr>
            <xdr:cNvPr id="47877121" name="CommandButtonGas" hidden="1">
              <a:extLst>
                <a:ext uri="{63B3BB69-23CF-44E3-9099-C40C66FF867C}">
                  <a14:compatExt spid="_x0000_s47877121"/>
                </a:ext>
              </a:extLst>
            </xdr:cNvPr>
            <xdr:cNvSpPr/>
          </xdr:nvSpPr>
          <xdr:spPr>
            <a:xfrm>
              <a:off x="0" y="0"/>
              <a:ext cx="0" cy="0"/>
            </a:xfrm>
            <a:prstGeom prst="rect">
              <a:avLst/>
            </a:prstGeom>
          </xdr:spPr>
        </xdr:sp>
        <xdr:clientData fPrintsWithSheet="0"/>
      </xdr:twoCellAnchor>
    </mc:Choice>
    <mc:Fallback/>
  </mc:AlternateContent>
</xdr:wsDr>
</file>

<file path=xl/drawings/drawing34.xml><?xml version="1.0" encoding="utf-8"?>
<xdr:wsDr xmlns:xdr="http://schemas.openxmlformats.org/drawingml/2006/spreadsheetDrawing" xmlns:a="http://schemas.openxmlformats.org/drawingml/2006/main">
  <xdr:twoCellAnchor>
    <xdr:from>
      <xdr:col>0</xdr:col>
      <xdr:colOff>9525</xdr:colOff>
      <xdr:row>2</xdr:row>
      <xdr:rowOff>85725</xdr:rowOff>
    </xdr:from>
    <xdr:to>
      <xdr:col>11</xdr:col>
      <xdr:colOff>0</xdr:colOff>
      <xdr:row>31</xdr:row>
      <xdr:rowOff>95250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66675</xdr:colOff>
          <xdr:row>0</xdr:row>
          <xdr:rowOff>38100</xdr:rowOff>
        </xdr:from>
        <xdr:to>
          <xdr:col>12</xdr:col>
          <xdr:colOff>257175</xdr:colOff>
          <xdr:row>2</xdr:row>
          <xdr:rowOff>0</xdr:rowOff>
        </xdr:to>
        <xdr:sp macro="" textlink="">
          <xdr:nvSpPr>
            <xdr:cNvPr id="47878145" name="CommandButtonGas" hidden="1">
              <a:extLst>
                <a:ext uri="{63B3BB69-23CF-44E3-9099-C40C66FF867C}">
                  <a14:compatExt spid="_x0000_s47878145"/>
                </a:ext>
              </a:extLst>
            </xdr:cNvPr>
            <xdr:cNvSpPr/>
          </xdr:nvSpPr>
          <xdr:spPr>
            <a:xfrm>
              <a:off x="0" y="0"/>
              <a:ext cx="0" cy="0"/>
            </a:xfrm>
            <a:prstGeom prst="rect">
              <a:avLst/>
            </a:prstGeom>
          </xdr:spPr>
        </xdr:sp>
        <xdr:clientData fPrintsWithSheet="0"/>
      </xdr:twoCellAnchor>
    </mc:Choice>
    <mc:Fallback/>
  </mc:AlternateContent>
</xdr:wsDr>
</file>

<file path=xl/drawings/drawing35.xml><?xml version="1.0" encoding="utf-8"?>
<xdr:wsDr xmlns:xdr="http://schemas.openxmlformats.org/drawingml/2006/spreadsheetDrawing" xmlns:a="http://schemas.openxmlformats.org/drawingml/2006/main">
  <xdr:twoCellAnchor>
    <xdr:from>
      <xdr:col>10</xdr:col>
      <xdr:colOff>374431</xdr:colOff>
      <xdr:row>3</xdr:row>
      <xdr:rowOff>91965</xdr:rowOff>
    </xdr:from>
    <xdr:to>
      <xdr:col>12</xdr:col>
      <xdr:colOff>328448</xdr:colOff>
      <xdr:row>7</xdr:row>
      <xdr:rowOff>6569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2</xdr:row>
      <xdr:rowOff>76200</xdr:rowOff>
    </xdr:from>
    <xdr:to>
      <xdr:col>10</xdr:col>
      <xdr:colOff>600075</xdr:colOff>
      <xdr:row>31</xdr:row>
      <xdr:rowOff>85725</xdr:rowOff>
    </xdr:to>
    <xdr:graphicFrame macro="">
      <xdr:nvGraphicFramePr>
        <xdr:cNvPr id="4780190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76200</xdr:colOff>
          <xdr:row>0</xdr:row>
          <xdr:rowOff>28575</xdr:rowOff>
        </xdr:from>
        <xdr:to>
          <xdr:col>12</xdr:col>
          <xdr:colOff>266700</xdr:colOff>
          <xdr:row>1</xdr:row>
          <xdr:rowOff>152400</xdr:rowOff>
        </xdr:to>
        <xdr:sp macro="" textlink="">
          <xdr:nvSpPr>
            <xdr:cNvPr id="47801345" name="CommandButtonGas" hidden="1">
              <a:extLst>
                <a:ext uri="{63B3BB69-23CF-44E3-9099-C40C66FF867C}">
                  <a14:compatExt spid="_x0000_s47801345"/>
                </a:ext>
              </a:extLst>
            </xdr:cNvPr>
            <xdr:cNvSpPr/>
          </xdr:nvSpPr>
          <xdr:spPr>
            <a:xfrm>
              <a:off x="0" y="0"/>
              <a:ext cx="0" cy="0"/>
            </a:xfrm>
            <a:prstGeom prst="rect">
              <a:avLst/>
            </a:prstGeom>
          </xdr:spPr>
        </xdr:sp>
        <xdr:clientData fPrintsWithSheet="0"/>
      </xdr:twoCellAnchor>
    </mc:Choice>
    <mc:Fallback/>
  </mc:AlternateContent>
</xdr:wsDr>
</file>

<file path=xl/drawings/drawing3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600075</xdr:colOff>
      <xdr:row>26</xdr:row>
      <xdr:rowOff>152401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2</xdr:row>
      <xdr:rowOff>76200</xdr:rowOff>
    </xdr:from>
    <xdr:to>
      <xdr:col>10</xdr:col>
      <xdr:colOff>600075</xdr:colOff>
      <xdr:row>31</xdr:row>
      <xdr:rowOff>85725</xdr:rowOff>
    </xdr:to>
    <xdr:graphicFrame macro="">
      <xdr:nvGraphicFramePr>
        <xdr:cNvPr id="4787255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76200</xdr:colOff>
          <xdr:row>0</xdr:row>
          <xdr:rowOff>28575</xdr:rowOff>
        </xdr:from>
        <xdr:to>
          <xdr:col>12</xdr:col>
          <xdr:colOff>266700</xdr:colOff>
          <xdr:row>1</xdr:row>
          <xdr:rowOff>152400</xdr:rowOff>
        </xdr:to>
        <xdr:sp macro="" textlink="">
          <xdr:nvSpPr>
            <xdr:cNvPr id="47872001" name="CommandButtonGas" hidden="1">
              <a:extLst>
                <a:ext uri="{63B3BB69-23CF-44E3-9099-C40C66FF867C}">
                  <a14:compatExt spid="_x0000_s47872001"/>
                </a:ext>
              </a:extLst>
            </xdr:cNvPr>
            <xdr:cNvSpPr/>
          </xdr:nvSpPr>
          <xdr:spPr>
            <a:xfrm>
              <a:off x="0" y="0"/>
              <a:ext cx="0" cy="0"/>
            </a:xfrm>
            <a:prstGeom prst="rect">
              <a:avLst/>
            </a:prstGeom>
          </xdr:spPr>
        </xdr:sp>
        <xdr:clientData fPrintsWithSheet="0"/>
      </xdr:twoCellAnchor>
    </mc:Choice>
    <mc:Fallback/>
  </mc:AlternateContent>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590550</xdr:colOff>
      <xdr:row>29</xdr:row>
      <xdr:rowOff>104776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76200</xdr:rowOff>
    </xdr:from>
    <xdr:to>
      <xdr:col>11</xdr:col>
      <xdr:colOff>0</xdr:colOff>
      <xdr:row>31</xdr:row>
      <xdr:rowOff>85725</xdr:rowOff>
    </xdr:to>
    <xdr:graphicFrame macro="">
      <xdr:nvGraphicFramePr>
        <xdr:cNvPr id="5935228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123825</xdr:colOff>
          <xdr:row>0</xdr:row>
          <xdr:rowOff>57150</xdr:rowOff>
        </xdr:from>
        <xdr:to>
          <xdr:col>12</xdr:col>
          <xdr:colOff>419100</xdr:colOff>
          <xdr:row>2</xdr:row>
          <xdr:rowOff>0</xdr:rowOff>
        </xdr:to>
        <xdr:sp macro="" textlink="">
          <xdr:nvSpPr>
            <xdr:cNvPr id="31747" name="CommandButton3" hidden="1">
              <a:extLst>
                <a:ext uri="{63B3BB69-23CF-44E3-9099-C40C66FF867C}">
                  <a14:compatExt spid="_x0000_s31747"/>
                </a:ext>
              </a:extLst>
            </xdr:cNvPr>
            <xdr:cNvSpPr/>
          </xdr:nvSpPr>
          <xdr:spPr>
            <a:xfrm>
              <a:off x="0" y="0"/>
              <a:ext cx="0" cy="0"/>
            </a:xfrm>
            <a:prstGeom prst="rect">
              <a:avLst/>
            </a:prstGeom>
          </xdr:spPr>
        </xdr:sp>
        <xdr:clientData fPrintsWithSheet="0"/>
      </xdr:twoCellAnchor>
    </mc:Choice>
    <mc:Fallback/>
  </mc:AlternateContent>
</xdr:wsDr>
</file>

<file path=xl/drawings/drawing40.xml><?xml version="1.0" encoding="utf-8"?>
<xdr:wsDr xmlns:xdr="http://schemas.openxmlformats.org/drawingml/2006/spreadsheetDrawing" xmlns:a="http://schemas.openxmlformats.org/drawingml/2006/main">
  <xdr:twoCellAnchor>
    <xdr:from>
      <xdr:col>3</xdr:col>
      <xdr:colOff>228601</xdr:colOff>
      <xdr:row>0</xdr:row>
      <xdr:rowOff>114300</xdr:rowOff>
    </xdr:from>
    <xdr:to>
      <xdr:col>16</xdr:col>
      <xdr:colOff>561975</xdr:colOff>
      <xdr:row>3</xdr:row>
      <xdr:rowOff>85724</xdr:rowOff>
    </xdr:to>
    <xdr:sp macro="" textlink="">
      <xdr:nvSpPr>
        <xdr:cNvPr id="2" name="Text Box 4"/>
        <xdr:cNvSpPr txBox="1">
          <a:spLocks noChangeArrowheads="1"/>
        </xdr:cNvSpPr>
      </xdr:nvSpPr>
      <xdr:spPr bwMode="auto">
        <a:xfrm>
          <a:off x="1895476" y="114300"/>
          <a:ext cx="7191374" cy="457199"/>
        </a:xfrm>
        <a:prstGeom prst="rect">
          <a:avLst/>
        </a:prstGeom>
        <a:ln>
          <a:headEnd/>
          <a:tailEnd/>
        </a:ln>
      </xdr:spPr>
      <xdr:style>
        <a:lnRef idx="1">
          <a:schemeClr val="accent2"/>
        </a:lnRef>
        <a:fillRef idx="3">
          <a:schemeClr val="accent2"/>
        </a:fillRef>
        <a:effectRef idx="2">
          <a:schemeClr val="accent2"/>
        </a:effectRef>
        <a:fontRef idx="minor">
          <a:schemeClr val="lt1"/>
        </a:fontRef>
      </xdr:style>
      <xdr:txBody>
        <a:bodyPr vertOverflow="clip" wrap="square" lIns="54864" tIns="36576" rIns="54864" bIns="0" anchor="t" upright="1"/>
        <a:lstStyle/>
        <a:p>
          <a:pPr algn="ctr" rtl="0">
            <a:defRPr sz="1000"/>
          </a:pPr>
          <a:r>
            <a:rPr lang="en-US" sz="1800" b="1" i="0" strike="noStrike">
              <a:solidFill>
                <a:schemeClr val="bg1"/>
              </a:solidFill>
              <a:latin typeface="Verdana" pitchFamily="34" charset="0"/>
            </a:rPr>
            <a:t>Key Commodity Report Weekly</a:t>
          </a:r>
        </a:p>
      </xdr:txBody>
    </xdr:sp>
    <xdr:clientData/>
  </xdr:twoCellAnchor>
  <xdr:twoCellAnchor editAs="oneCell">
    <xdr:from>
      <xdr:col>0</xdr:col>
      <xdr:colOff>19050</xdr:colOff>
      <xdr:row>1</xdr:row>
      <xdr:rowOff>19050</xdr:rowOff>
    </xdr:from>
    <xdr:to>
      <xdr:col>1</xdr:col>
      <xdr:colOff>552450</xdr:colOff>
      <xdr:row>4</xdr:row>
      <xdr:rowOff>152400</xdr:rowOff>
    </xdr:to>
    <xdr:pic>
      <xdr:nvPicPr>
        <xdr:cNvPr id="64881389" name="Picture 18" descr="Sysco_Logo_rgb_150X75.gif"/>
        <xdr:cNvPicPr>
          <a:picLocks noChangeAspect="1"/>
        </xdr:cNvPicPr>
      </xdr:nvPicPr>
      <xdr:blipFill>
        <a:blip xmlns:r="http://schemas.openxmlformats.org/officeDocument/2006/relationships" r:embed="rId1" cstate="print"/>
        <a:srcRect/>
        <a:stretch>
          <a:fillRect/>
        </a:stretch>
      </xdr:blipFill>
      <xdr:spPr bwMode="auto">
        <a:xfrm>
          <a:off x="19050" y="180975"/>
          <a:ext cx="1238250" cy="619125"/>
        </a:xfrm>
        <a:prstGeom prst="rect">
          <a:avLst/>
        </a:prstGeom>
        <a:noFill/>
        <a:ln w="9525">
          <a:noFill/>
          <a:miter lim="800000"/>
          <a:headEnd/>
          <a:tailEnd/>
        </a:ln>
      </xdr:spPr>
    </xdr:pic>
    <xdr:clientData/>
  </xdr:twoCellAnchor>
  <xdr:twoCellAnchor>
    <xdr:from>
      <xdr:col>9</xdr:col>
      <xdr:colOff>9055</xdr:colOff>
      <xdr:row>6</xdr:row>
      <xdr:rowOff>140672</xdr:rowOff>
    </xdr:from>
    <xdr:to>
      <xdr:col>9</xdr:col>
      <xdr:colOff>19706</xdr:colOff>
      <xdr:row>49</xdr:row>
      <xdr:rowOff>3</xdr:rowOff>
    </xdr:to>
    <xdr:cxnSp macro="">
      <xdr:nvCxnSpPr>
        <xdr:cNvPr id="4" name="Straight Connector 3"/>
        <xdr:cNvCxnSpPr/>
      </xdr:nvCxnSpPr>
      <xdr:spPr>
        <a:xfrm rot="16200000" flipH="1">
          <a:off x="1122612" y="3776477"/>
          <a:ext cx="5311572" cy="10651"/>
        </a:xfrm>
        <a:prstGeom prst="line">
          <a:avLst/>
        </a:prstGeom>
        <a:ln w="22225">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595993</xdr:colOff>
      <xdr:row>7</xdr:row>
      <xdr:rowOff>9526</xdr:rowOff>
    </xdr:from>
    <xdr:to>
      <xdr:col>12</xdr:col>
      <xdr:colOff>605517</xdr:colOff>
      <xdr:row>49</xdr:row>
      <xdr:rowOff>1361</xdr:rowOff>
    </xdr:to>
    <xdr:cxnSp macro="">
      <xdr:nvCxnSpPr>
        <xdr:cNvPr id="5" name="Straight Connector 4"/>
        <xdr:cNvCxnSpPr/>
      </xdr:nvCxnSpPr>
      <xdr:spPr>
        <a:xfrm rot="5400000">
          <a:off x="3635829" y="3752851"/>
          <a:ext cx="5210174" cy="9524"/>
        </a:xfrm>
        <a:prstGeom prst="line">
          <a:avLst/>
        </a:prstGeom>
        <a:ln w="22225">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49</xdr:row>
      <xdr:rowOff>6594</xdr:rowOff>
    </xdr:from>
    <xdr:to>
      <xdr:col>16</xdr:col>
      <xdr:colOff>600075</xdr:colOff>
      <xdr:row>49</xdr:row>
      <xdr:rowOff>7327</xdr:rowOff>
    </xdr:to>
    <xdr:cxnSp macro="">
      <xdr:nvCxnSpPr>
        <xdr:cNvPr id="6" name="Straight Connector 5"/>
        <xdr:cNvCxnSpPr/>
      </xdr:nvCxnSpPr>
      <xdr:spPr>
        <a:xfrm>
          <a:off x="0" y="6424979"/>
          <a:ext cx="8659690" cy="733"/>
        </a:xfrm>
        <a:prstGeom prst="line">
          <a:avLst/>
        </a:prstGeom>
        <a:ln w="15875">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7</xdr:row>
      <xdr:rowOff>58341</xdr:rowOff>
    </xdr:from>
    <xdr:to>
      <xdr:col>16</xdr:col>
      <xdr:colOff>599676</xdr:colOff>
      <xdr:row>48</xdr:row>
      <xdr:rowOff>81643</xdr:rowOff>
    </xdr:to>
    <xdr:sp macro="" textlink="">
      <xdr:nvSpPr>
        <xdr:cNvPr id="7" name="TextBox 6"/>
        <xdr:cNvSpPr txBox="1"/>
      </xdr:nvSpPr>
      <xdr:spPr>
        <a:xfrm>
          <a:off x="6309277" y="1217906"/>
          <a:ext cx="2390790" cy="51833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US" sz="670" b="1">
              <a:latin typeface="Verdana" pitchFamily="34" charset="0"/>
            </a:rPr>
            <a:t>Soybean:</a:t>
          </a:r>
          <a:r>
            <a:rPr lang="en-US" sz="670" b="0" baseline="0">
              <a:latin typeface="Verdana" pitchFamily="34" charset="0"/>
            </a:rPr>
            <a:t>  Last week's USDA report estimated soybean bushel would increase this year by 180 million bushels.  The ending stocks picture has not improved very much with this news.  Acres are being taken from corn.   As a result the weekly highs were earlier in the week and the lows were Friday as this meant more beans, albeit, imaginary beans at this point.  Imaginary since farmers, in many areas, still can't get planted due to rainy weather, and late planted soybeans tend to produce fewer, lower quality pods.  Also helping to push beans down was the stronger U.S. dollar index.  Last week it was steadily losing ground until mid-week, when sharply turned around.  If recent history has anything to say about this, this strength will be short-lived.  The European Union's weakness is the dollar's strength.  Greece's economy is in the forefront of their troubles, but many other countries are in trouble too.  The Dow Jones ended down again for the fourth week in a row, also putting pressure on commodities.  We are entering a time period that is critical for the agricultural commodities.  Weather is a constant issue, globally, economies are hurting, and it looks like crude oil is about to jump up to the $130 to $140 range according to analysts.  AG commodities will run up too.  Soybean futures closed between $13.83-1/4 and $14.01-1/2 per bushel, ending the week at $13.87-14.  Soybean meal futures closed between $359.40 and $373.30 per short ton, ending the week at $373.30.  Soybean oil futures closed between $0.5685 and $0.5803 per pound, ending the week at $0.5685</a:t>
          </a:r>
        </a:p>
        <a:p>
          <a:pPr marL="0" marR="0" indent="0" defTabSz="914400" rtl="0" eaLnBrk="1" fontAlgn="auto" latinLnBrk="0" hangingPunct="1">
            <a:lnSpc>
              <a:spcPct val="100000"/>
            </a:lnSpc>
            <a:spcBef>
              <a:spcPts val="0"/>
            </a:spcBef>
            <a:spcAft>
              <a:spcPts val="0"/>
            </a:spcAft>
            <a:buClrTx/>
            <a:buSzTx/>
            <a:buFontTx/>
            <a:buNone/>
            <a:tabLst/>
            <a:defRPr/>
          </a:pPr>
          <a:r>
            <a:rPr lang="en-US" sz="670" b="1" i="0" baseline="0">
              <a:solidFill>
                <a:schemeClr val="dk1"/>
              </a:solidFill>
              <a:latin typeface="Verdana" pitchFamily="34" charset="0"/>
              <a:ea typeface="+mn-ea"/>
              <a:cs typeface="+mn-cs"/>
            </a:rPr>
            <a:t>Corn: </a:t>
          </a:r>
          <a:r>
            <a:rPr lang="en-US" sz="670" b="0" i="0" baseline="0">
              <a:solidFill>
                <a:schemeClr val="dk1"/>
              </a:solidFill>
              <a:latin typeface="Verdana" pitchFamily="34" charset="0"/>
              <a:ea typeface="+mn-ea"/>
              <a:cs typeface="+mn-cs"/>
            </a:rPr>
            <a:t> The USDA estimates that corn production will lose about 675 million bushels for the new crop.  This is a disaster.  Exporters will need to stop selling physical corn to help with ending stock issues.  Corn futures closed between $7.32 and $7.87 per bushel, ending the week at $7.87.</a:t>
          </a:r>
        </a:p>
        <a:p>
          <a:pPr marL="0" marR="0" indent="0" defTabSz="914400" rtl="0" eaLnBrk="1" fontAlgn="auto" latinLnBrk="0" hangingPunct="1">
            <a:lnSpc>
              <a:spcPct val="100000"/>
            </a:lnSpc>
            <a:spcBef>
              <a:spcPts val="0"/>
            </a:spcBef>
            <a:spcAft>
              <a:spcPts val="600"/>
            </a:spcAft>
            <a:buClrTx/>
            <a:buSzTx/>
            <a:buFontTx/>
            <a:buNone/>
            <a:tabLst/>
            <a:defRPr/>
          </a:pPr>
          <a:r>
            <a:rPr lang="en-US" sz="670" b="1" i="0" baseline="0">
              <a:solidFill>
                <a:schemeClr val="dk1"/>
              </a:solidFill>
              <a:latin typeface="Verdana" pitchFamily="34" charset="0"/>
              <a:ea typeface="+mn-ea"/>
              <a:cs typeface="+mn-cs"/>
            </a:rPr>
            <a:t>Wheat: </a:t>
          </a:r>
          <a:r>
            <a:rPr lang="en-US" sz="670" b="0" i="0" baseline="0">
              <a:solidFill>
                <a:schemeClr val="dk1"/>
              </a:solidFill>
              <a:latin typeface="Verdana" pitchFamily="34" charset="0"/>
              <a:ea typeface="+mn-ea"/>
              <a:cs typeface="+mn-cs"/>
            </a:rPr>
            <a:t> Wheat futures remain very strong.  It actually trended higher most of the week, unlike other commodities.  U.S. wheat has seen it's share of issues with weather, which has helped keep futures higher.  Also corn futures helped to push wheat higher which set the tone for wheat.  Wheat futures closed between $7.33-3/4 and $7.59-1/4 per bushel, ending the week at $7.59-1/4.</a:t>
          </a:r>
        </a:p>
      </xdr:txBody>
    </xdr:sp>
    <xdr:clientData/>
  </xdr:twoCellAnchor>
  <xdr:twoCellAnchor>
    <xdr:from>
      <xdr:col>0</xdr:col>
      <xdr:colOff>0</xdr:colOff>
      <xdr:row>50</xdr:row>
      <xdr:rowOff>26276</xdr:rowOff>
    </xdr:from>
    <xdr:to>
      <xdr:col>16</xdr:col>
      <xdr:colOff>552450</xdr:colOff>
      <xdr:row>52</xdr:row>
      <xdr:rowOff>85725</xdr:rowOff>
    </xdr:to>
    <xdr:sp macro="" textlink="">
      <xdr:nvSpPr>
        <xdr:cNvPr id="8" name="TextBox 7"/>
        <xdr:cNvSpPr txBox="1"/>
      </xdr:nvSpPr>
      <xdr:spPr>
        <a:xfrm>
          <a:off x="0" y="6628086"/>
          <a:ext cx="8619140" cy="3878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l"/>
          <a:r>
            <a:rPr lang="en-US" sz="800" b="1" i="0">
              <a:solidFill>
                <a:schemeClr val="dk1"/>
              </a:solidFill>
              <a:latin typeface="Verdana" pitchFamily="34" charset="0"/>
              <a:ea typeface="+mn-ea"/>
              <a:cs typeface="+mn-cs"/>
            </a:rPr>
            <a:t>Commodity Information:  </a:t>
          </a:r>
          <a:r>
            <a:rPr lang="en-US" sz="800" b="0" i="0">
              <a:solidFill>
                <a:schemeClr val="dk1"/>
              </a:solidFill>
              <a:latin typeface="Verdana" pitchFamily="34" charset="0"/>
              <a:ea typeface="+mn-ea"/>
              <a:cs typeface="+mn-cs"/>
            </a:rPr>
            <a:t>Commodity</a:t>
          </a:r>
          <a:r>
            <a:rPr lang="en-US" sz="800" b="0" i="0" baseline="0">
              <a:solidFill>
                <a:schemeClr val="dk1"/>
              </a:solidFill>
              <a:latin typeface="Verdana" pitchFamily="34" charset="0"/>
              <a:ea typeface="+mn-ea"/>
              <a:cs typeface="+mn-cs"/>
            </a:rPr>
            <a:t> information found in this sheet is publically available.  It can be found from numerous sources, all of which are noted.   This report is for informational purposes only.  Please do not make hedging or buying decisions based on this report. Please note that rounding can affect the percent of change values.</a:t>
          </a:r>
          <a:endParaRPr lang="en-US" sz="800">
            <a:latin typeface="Verdana" pitchFamily="34" charset="0"/>
          </a:endParaRPr>
        </a:p>
      </xdr:txBody>
    </xdr:sp>
    <xdr:clientData/>
  </xdr:twoCellAnchor>
  <xdr:twoCellAnchor>
    <xdr:from>
      <xdr:col>9</xdr:col>
      <xdr:colOff>59122</xdr:colOff>
      <xdr:row>34</xdr:row>
      <xdr:rowOff>124238</xdr:rowOff>
    </xdr:from>
    <xdr:to>
      <xdr:col>12</xdr:col>
      <xdr:colOff>579786</xdr:colOff>
      <xdr:row>48</xdr:row>
      <xdr:rowOff>85396</xdr:rowOff>
    </xdr:to>
    <xdr:sp macro="" textlink="">
      <xdr:nvSpPr>
        <xdr:cNvPr id="16" name="TextBox 15"/>
        <xdr:cNvSpPr txBox="1"/>
      </xdr:nvSpPr>
      <xdr:spPr>
        <a:xfrm>
          <a:off x="3823139" y="4729083"/>
          <a:ext cx="2425664" cy="1669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xdr:from>
      <xdr:col>9</xdr:col>
      <xdr:colOff>45982</xdr:colOff>
      <xdr:row>7</xdr:row>
      <xdr:rowOff>32844</xdr:rowOff>
    </xdr:from>
    <xdr:to>
      <xdr:col>12</xdr:col>
      <xdr:colOff>564931</xdr:colOff>
      <xdr:row>20</xdr:row>
      <xdr:rowOff>32845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52552</xdr:colOff>
      <xdr:row>20</xdr:row>
      <xdr:rowOff>91965</xdr:rowOff>
    </xdr:from>
    <xdr:to>
      <xdr:col>12</xdr:col>
      <xdr:colOff>564931</xdr:colOff>
      <xdr:row>34</xdr:row>
      <xdr:rowOff>52551</xdr:rowOff>
    </xdr:to>
    <xdr:graphicFrame macro="">
      <xdr:nvGraphicFramePr>
        <xdr:cNvPr id="1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59123</xdr:colOff>
      <xdr:row>34</xdr:row>
      <xdr:rowOff>124238</xdr:rowOff>
    </xdr:from>
    <xdr:to>
      <xdr:col>12</xdr:col>
      <xdr:colOff>571501</xdr:colOff>
      <xdr:row>48</xdr:row>
      <xdr:rowOff>78827</xdr:rowOff>
    </xdr:to>
    <xdr:graphicFrame macro="">
      <xdr:nvGraphicFramePr>
        <xdr:cNvPr id="1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9525</xdr:colOff>
      <xdr:row>27</xdr:row>
      <xdr:rowOff>66675</xdr:rowOff>
    </xdr:from>
    <xdr:to>
      <xdr:col>13</xdr:col>
      <xdr:colOff>533400</xdr:colOff>
      <xdr:row>53</xdr:row>
      <xdr:rowOff>85725</xdr:rowOff>
    </xdr:to>
    <xdr:pic>
      <xdr:nvPicPr>
        <xdr:cNvPr id="5940633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4438650"/>
          <a:ext cx="8448675" cy="4229100"/>
        </a:xfrm>
        <a:prstGeom prst="rect">
          <a:avLst/>
        </a:prstGeom>
        <a:noFill/>
      </xdr:spPr>
    </xdr:pic>
    <xdr:clientData/>
  </xdr:twoCellAnchor>
  <xdr:twoCellAnchor editAs="oneCell">
    <xdr:from>
      <xdr:col>0</xdr:col>
      <xdr:colOff>0</xdr:colOff>
      <xdr:row>0</xdr:row>
      <xdr:rowOff>0</xdr:rowOff>
    </xdr:from>
    <xdr:to>
      <xdr:col>13</xdr:col>
      <xdr:colOff>514350</xdr:colOff>
      <xdr:row>26</xdr:row>
      <xdr:rowOff>104775</xdr:rowOff>
    </xdr:to>
    <xdr:pic>
      <xdr:nvPicPr>
        <xdr:cNvPr id="59406338"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8439150" cy="4314825"/>
        </a:xfrm>
        <a:prstGeom prst="rect">
          <a:avLst/>
        </a:prstGeom>
        <a:noFill/>
      </xdr:spPr>
    </xdr:pic>
    <xdr:clientData/>
  </xdr:twoCellAnchor>
</xdr:wsDr>
</file>

<file path=xl/drawings/drawing42.xml><?xml version="1.0" encoding="utf-8"?>
<xdr:wsDr xmlns:xdr="http://schemas.openxmlformats.org/drawingml/2006/spreadsheetDrawing" xmlns:a="http://schemas.openxmlformats.org/drawingml/2006/main">
  <xdr:twoCellAnchor>
    <xdr:from>
      <xdr:col>3</xdr:col>
      <xdr:colOff>371475</xdr:colOff>
      <xdr:row>2</xdr:row>
      <xdr:rowOff>85725</xdr:rowOff>
    </xdr:from>
    <xdr:to>
      <xdr:col>8</xdr:col>
      <xdr:colOff>542925</xdr:colOff>
      <xdr:row>20</xdr:row>
      <xdr:rowOff>142875</xdr:rowOff>
    </xdr:to>
    <xdr:graphicFrame macro="">
      <xdr:nvGraphicFramePr>
        <xdr:cNvPr id="5941168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19050</xdr:colOff>
      <xdr:row>3</xdr:row>
      <xdr:rowOff>9525</xdr:rowOff>
    </xdr:to>
    <xdr:pic>
      <xdr:nvPicPr>
        <xdr:cNvPr id="66919040" name="Picture 1"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485775"/>
          <a:ext cx="19050" cy="9525"/>
        </a:xfrm>
        <a:prstGeom prst="rect">
          <a:avLst/>
        </a:prstGeom>
        <a:noFill/>
        <a:ln w="9525">
          <a:noFill/>
          <a:miter lim="800000"/>
          <a:headEnd/>
          <a:tailEnd/>
        </a:ln>
      </xdr:spPr>
    </xdr:pic>
    <xdr:clientData/>
  </xdr:twoCellAnchor>
  <xdr:twoCellAnchor editAs="oneCell">
    <xdr:from>
      <xdr:col>0</xdr:col>
      <xdr:colOff>28575</xdr:colOff>
      <xdr:row>3</xdr:row>
      <xdr:rowOff>0</xdr:rowOff>
    </xdr:from>
    <xdr:to>
      <xdr:col>0</xdr:col>
      <xdr:colOff>161925</xdr:colOff>
      <xdr:row>3</xdr:row>
      <xdr:rowOff>114300</xdr:rowOff>
    </xdr:to>
    <xdr:pic>
      <xdr:nvPicPr>
        <xdr:cNvPr id="66919041" name="Picture 2" descr="http://ifs.marketcenter.com/common/images/chart.gif">
          <a:hlinkClick xmlns:r="http://schemas.openxmlformats.org/officeDocument/2006/relationships" r:id="rId2" tooltip="View chart of SOYBEANS (DAY) Jul 09"/>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485775"/>
          <a:ext cx="133350" cy="114300"/>
        </a:xfrm>
        <a:prstGeom prst="rect">
          <a:avLst/>
        </a:prstGeom>
        <a:noFill/>
        <a:ln w="9525">
          <a:noFill/>
          <a:miter lim="800000"/>
          <a:headEnd/>
          <a:tailEnd/>
        </a:ln>
      </xdr:spPr>
    </xdr:pic>
    <xdr:clientData/>
  </xdr:twoCellAnchor>
  <xdr:twoCellAnchor editAs="oneCell">
    <xdr:from>
      <xdr:col>0</xdr:col>
      <xdr:colOff>171450</xdr:colOff>
      <xdr:row>3</xdr:row>
      <xdr:rowOff>0</xdr:rowOff>
    </xdr:from>
    <xdr:to>
      <xdr:col>0</xdr:col>
      <xdr:colOff>190500</xdr:colOff>
      <xdr:row>3</xdr:row>
      <xdr:rowOff>9525</xdr:rowOff>
    </xdr:to>
    <xdr:pic>
      <xdr:nvPicPr>
        <xdr:cNvPr id="66919042" name="Picture 3"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485775"/>
          <a:ext cx="19050" cy="9525"/>
        </a:xfrm>
        <a:prstGeom prst="rect">
          <a:avLst/>
        </a:prstGeom>
        <a:noFill/>
        <a:ln w="9525">
          <a:noFill/>
          <a:miter lim="800000"/>
          <a:headEnd/>
          <a:tailEnd/>
        </a:ln>
      </xdr:spPr>
    </xdr:pic>
    <xdr:clientData/>
  </xdr:twoCellAnchor>
  <xdr:twoCellAnchor editAs="oneCell">
    <xdr:from>
      <xdr:col>0</xdr:col>
      <xdr:colOff>200025</xdr:colOff>
      <xdr:row>3</xdr:row>
      <xdr:rowOff>0</xdr:rowOff>
    </xdr:from>
    <xdr:to>
      <xdr:col>0</xdr:col>
      <xdr:colOff>333375</xdr:colOff>
      <xdr:row>3</xdr:row>
      <xdr:rowOff>114300</xdr:rowOff>
    </xdr:to>
    <xdr:pic>
      <xdr:nvPicPr>
        <xdr:cNvPr id="66919043" name="Picture 4" descr="http://ifs.marketcenter.com/common/images/option.gif">
          <a:hlinkClick xmlns:r="http://schemas.openxmlformats.org/officeDocument/2006/relationships" r:id="" tooltip="View options for SOYBEANS (DAY) Jul 09"/>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485775"/>
          <a:ext cx="133350" cy="114300"/>
        </a:xfrm>
        <a:prstGeom prst="rect">
          <a:avLst/>
        </a:prstGeom>
        <a:noFill/>
        <a:ln w="9525">
          <a:noFill/>
          <a:miter lim="800000"/>
          <a:headEnd/>
          <a:tailEnd/>
        </a:ln>
      </xdr:spPr>
    </xdr:pic>
    <xdr:clientData/>
  </xdr:twoCellAnchor>
  <xdr:twoCellAnchor editAs="oneCell">
    <xdr:from>
      <xdr:col>0</xdr:col>
      <xdr:colOff>342900</xdr:colOff>
      <xdr:row>3</xdr:row>
      <xdr:rowOff>0</xdr:rowOff>
    </xdr:from>
    <xdr:to>
      <xdr:col>0</xdr:col>
      <xdr:colOff>361950</xdr:colOff>
      <xdr:row>3</xdr:row>
      <xdr:rowOff>9525</xdr:rowOff>
    </xdr:to>
    <xdr:pic>
      <xdr:nvPicPr>
        <xdr:cNvPr id="66919044" name="Picture 5"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485775"/>
          <a:ext cx="19050" cy="9525"/>
        </a:xfrm>
        <a:prstGeom prst="rect">
          <a:avLst/>
        </a:prstGeom>
        <a:noFill/>
        <a:ln w="9525">
          <a:noFill/>
          <a:miter lim="800000"/>
          <a:headEnd/>
          <a:tailEnd/>
        </a:ln>
      </xdr:spPr>
    </xdr:pic>
    <xdr:clientData/>
  </xdr:twoCellAnchor>
  <xdr:twoCellAnchor editAs="oneCell">
    <xdr:from>
      <xdr:col>0</xdr:col>
      <xdr:colOff>371475</xdr:colOff>
      <xdr:row>3</xdr:row>
      <xdr:rowOff>0</xdr:rowOff>
    </xdr:from>
    <xdr:to>
      <xdr:col>0</xdr:col>
      <xdr:colOff>504825</xdr:colOff>
      <xdr:row>3</xdr:row>
      <xdr:rowOff>114300</xdr:rowOff>
    </xdr:to>
    <xdr:pic>
      <xdr:nvPicPr>
        <xdr:cNvPr id="66919045" name="Picture 6"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485775"/>
          <a:ext cx="133350" cy="114300"/>
        </a:xfrm>
        <a:prstGeom prst="rect">
          <a:avLst/>
        </a:prstGeom>
        <a:noFill/>
        <a:ln w="9525">
          <a:noFill/>
          <a:miter lim="800000"/>
          <a:headEnd/>
          <a:tailEnd/>
        </a:ln>
      </xdr:spPr>
    </xdr:pic>
    <xdr:clientData/>
  </xdr:twoCellAnchor>
  <xdr:twoCellAnchor editAs="oneCell">
    <xdr:from>
      <xdr:col>0</xdr:col>
      <xdr:colOff>514350</xdr:colOff>
      <xdr:row>3</xdr:row>
      <xdr:rowOff>0</xdr:rowOff>
    </xdr:from>
    <xdr:to>
      <xdr:col>0</xdr:col>
      <xdr:colOff>533400</xdr:colOff>
      <xdr:row>3</xdr:row>
      <xdr:rowOff>9525</xdr:rowOff>
    </xdr:to>
    <xdr:pic>
      <xdr:nvPicPr>
        <xdr:cNvPr id="66919046" name="Picture 7"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485775"/>
          <a:ext cx="19050" cy="9525"/>
        </a:xfrm>
        <a:prstGeom prst="rect">
          <a:avLst/>
        </a:prstGeom>
        <a:noFill/>
        <a:ln w="9525">
          <a:noFill/>
          <a:miter lim="800000"/>
          <a:headEnd/>
          <a:tailEnd/>
        </a:ln>
      </xdr:spPr>
    </xdr:pic>
    <xdr:clientData/>
  </xdr:twoCellAnchor>
  <xdr:twoCellAnchor editAs="oneCell">
    <xdr:from>
      <xdr:col>0</xdr:col>
      <xdr:colOff>0</xdr:colOff>
      <xdr:row>4</xdr:row>
      <xdr:rowOff>0</xdr:rowOff>
    </xdr:from>
    <xdr:to>
      <xdr:col>0</xdr:col>
      <xdr:colOff>19050</xdr:colOff>
      <xdr:row>4</xdr:row>
      <xdr:rowOff>9525</xdr:rowOff>
    </xdr:to>
    <xdr:pic>
      <xdr:nvPicPr>
        <xdr:cNvPr id="66919047" name="Picture 8"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647700"/>
          <a:ext cx="19050" cy="9525"/>
        </a:xfrm>
        <a:prstGeom prst="rect">
          <a:avLst/>
        </a:prstGeom>
        <a:noFill/>
        <a:ln w="9525">
          <a:noFill/>
          <a:miter lim="800000"/>
          <a:headEnd/>
          <a:tailEnd/>
        </a:ln>
      </xdr:spPr>
    </xdr:pic>
    <xdr:clientData/>
  </xdr:twoCellAnchor>
  <xdr:twoCellAnchor editAs="oneCell">
    <xdr:from>
      <xdr:col>0</xdr:col>
      <xdr:colOff>28575</xdr:colOff>
      <xdr:row>4</xdr:row>
      <xdr:rowOff>0</xdr:rowOff>
    </xdr:from>
    <xdr:to>
      <xdr:col>0</xdr:col>
      <xdr:colOff>161925</xdr:colOff>
      <xdr:row>4</xdr:row>
      <xdr:rowOff>114300</xdr:rowOff>
    </xdr:to>
    <xdr:pic>
      <xdr:nvPicPr>
        <xdr:cNvPr id="66919048" name="Picture 9" descr="http://ifs.marketcenter.com/common/images/chart.gif">
          <a:hlinkClick xmlns:r="http://schemas.openxmlformats.org/officeDocument/2006/relationships" r:id="rId6" tooltip="View chart of SOYBEANS (DAY) Aug 09"/>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647700"/>
          <a:ext cx="133350" cy="114300"/>
        </a:xfrm>
        <a:prstGeom prst="rect">
          <a:avLst/>
        </a:prstGeom>
        <a:noFill/>
        <a:ln w="9525">
          <a:noFill/>
          <a:miter lim="800000"/>
          <a:headEnd/>
          <a:tailEnd/>
        </a:ln>
      </xdr:spPr>
    </xdr:pic>
    <xdr:clientData/>
  </xdr:twoCellAnchor>
  <xdr:twoCellAnchor editAs="oneCell">
    <xdr:from>
      <xdr:col>0</xdr:col>
      <xdr:colOff>171450</xdr:colOff>
      <xdr:row>4</xdr:row>
      <xdr:rowOff>0</xdr:rowOff>
    </xdr:from>
    <xdr:to>
      <xdr:col>0</xdr:col>
      <xdr:colOff>190500</xdr:colOff>
      <xdr:row>4</xdr:row>
      <xdr:rowOff>9525</xdr:rowOff>
    </xdr:to>
    <xdr:pic>
      <xdr:nvPicPr>
        <xdr:cNvPr id="66919049" name="Picture 10"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647700"/>
          <a:ext cx="19050" cy="9525"/>
        </a:xfrm>
        <a:prstGeom prst="rect">
          <a:avLst/>
        </a:prstGeom>
        <a:noFill/>
        <a:ln w="9525">
          <a:noFill/>
          <a:miter lim="800000"/>
          <a:headEnd/>
          <a:tailEnd/>
        </a:ln>
      </xdr:spPr>
    </xdr:pic>
    <xdr:clientData/>
  </xdr:twoCellAnchor>
  <xdr:twoCellAnchor editAs="oneCell">
    <xdr:from>
      <xdr:col>0</xdr:col>
      <xdr:colOff>200025</xdr:colOff>
      <xdr:row>4</xdr:row>
      <xdr:rowOff>0</xdr:rowOff>
    </xdr:from>
    <xdr:to>
      <xdr:col>0</xdr:col>
      <xdr:colOff>333375</xdr:colOff>
      <xdr:row>4</xdr:row>
      <xdr:rowOff>114300</xdr:rowOff>
    </xdr:to>
    <xdr:pic>
      <xdr:nvPicPr>
        <xdr:cNvPr id="66919050" name="Picture 11" descr="http://ifs.marketcenter.com/common/images/option.gif">
          <a:hlinkClick xmlns:r="http://schemas.openxmlformats.org/officeDocument/2006/relationships" r:id="" tooltip="View options for SOYBEANS (DAY) Aug 09"/>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647700"/>
          <a:ext cx="133350" cy="114300"/>
        </a:xfrm>
        <a:prstGeom prst="rect">
          <a:avLst/>
        </a:prstGeom>
        <a:noFill/>
        <a:ln w="9525">
          <a:noFill/>
          <a:miter lim="800000"/>
          <a:headEnd/>
          <a:tailEnd/>
        </a:ln>
      </xdr:spPr>
    </xdr:pic>
    <xdr:clientData/>
  </xdr:twoCellAnchor>
  <xdr:twoCellAnchor editAs="oneCell">
    <xdr:from>
      <xdr:col>0</xdr:col>
      <xdr:colOff>342900</xdr:colOff>
      <xdr:row>4</xdr:row>
      <xdr:rowOff>0</xdr:rowOff>
    </xdr:from>
    <xdr:to>
      <xdr:col>0</xdr:col>
      <xdr:colOff>361950</xdr:colOff>
      <xdr:row>4</xdr:row>
      <xdr:rowOff>9525</xdr:rowOff>
    </xdr:to>
    <xdr:pic>
      <xdr:nvPicPr>
        <xdr:cNvPr id="66919051" name="Picture 12"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647700"/>
          <a:ext cx="19050" cy="9525"/>
        </a:xfrm>
        <a:prstGeom prst="rect">
          <a:avLst/>
        </a:prstGeom>
        <a:noFill/>
        <a:ln w="9525">
          <a:noFill/>
          <a:miter lim="800000"/>
          <a:headEnd/>
          <a:tailEnd/>
        </a:ln>
      </xdr:spPr>
    </xdr:pic>
    <xdr:clientData/>
  </xdr:twoCellAnchor>
  <xdr:twoCellAnchor editAs="oneCell">
    <xdr:from>
      <xdr:col>0</xdr:col>
      <xdr:colOff>371475</xdr:colOff>
      <xdr:row>4</xdr:row>
      <xdr:rowOff>0</xdr:rowOff>
    </xdr:from>
    <xdr:to>
      <xdr:col>0</xdr:col>
      <xdr:colOff>504825</xdr:colOff>
      <xdr:row>4</xdr:row>
      <xdr:rowOff>114300</xdr:rowOff>
    </xdr:to>
    <xdr:pic>
      <xdr:nvPicPr>
        <xdr:cNvPr id="66919052" name="Picture 13"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647700"/>
          <a:ext cx="133350" cy="114300"/>
        </a:xfrm>
        <a:prstGeom prst="rect">
          <a:avLst/>
        </a:prstGeom>
        <a:noFill/>
        <a:ln w="9525">
          <a:noFill/>
          <a:miter lim="800000"/>
          <a:headEnd/>
          <a:tailEnd/>
        </a:ln>
      </xdr:spPr>
    </xdr:pic>
    <xdr:clientData/>
  </xdr:twoCellAnchor>
  <xdr:twoCellAnchor editAs="oneCell">
    <xdr:from>
      <xdr:col>0</xdr:col>
      <xdr:colOff>514350</xdr:colOff>
      <xdr:row>4</xdr:row>
      <xdr:rowOff>0</xdr:rowOff>
    </xdr:from>
    <xdr:to>
      <xdr:col>0</xdr:col>
      <xdr:colOff>533400</xdr:colOff>
      <xdr:row>4</xdr:row>
      <xdr:rowOff>9525</xdr:rowOff>
    </xdr:to>
    <xdr:pic>
      <xdr:nvPicPr>
        <xdr:cNvPr id="66919053" name="Picture 14"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647700"/>
          <a:ext cx="19050" cy="9525"/>
        </a:xfrm>
        <a:prstGeom prst="rect">
          <a:avLst/>
        </a:prstGeom>
        <a:noFill/>
        <a:ln w="9525">
          <a:noFill/>
          <a:miter lim="800000"/>
          <a:headEnd/>
          <a:tailEnd/>
        </a:ln>
      </xdr:spPr>
    </xdr:pic>
    <xdr:clientData/>
  </xdr:twoCellAnchor>
  <xdr:twoCellAnchor editAs="oneCell">
    <xdr:from>
      <xdr:col>0</xdr:col>
      <xdr:colOff>0</xdr:colOff>
      <xdr:row>5</xdr:row>
      <xdr:rowOff>0</xdr:rowOff>
    </xdr:from>
    <xdr:to>
      <xdr:col>0</xdr:col>
      <xdr:colOff>19050</xdr:colOff>
      <xdr:row>5</xdr:row>
      <xdr:rowOff>9525</xdr:rowOff>
    </xdr:to>
    <xdr:pic>
      <xdr:nvPicPr>
        <xdr:cNvPr id="66919054" name="Picture 15"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809625"/>
          <a:ext cx="19050" cy="9525"/>
        </a:xfrm>
        <a:prstGeom prst="rect">
          <a:avLst/>
        </a:prstGeom>
        <a:noFill/>
        <a:ln w="9525">
          <a:noFill/>
          <a:miter lim="800000"/>
          <a:headEnd/>
          <a:tailEnd/>
        </a:ln>
      </xdr:spPr>
    </xdr:pic>
    <xdr:clientData/>
  </xdr:twoCellAnchor>
  <xdr:twoCellAnchor editAs="oneCell">
    <xdr:from>
      <xdr:col>0</xdr:col>
      <xdr:colOff>28575</xdr:colOff>
      <xdr:row>5</xdr:row>
      <xdr:rowOff>0</xdr:rowOff>
    </xdr:from>
    <xdr:to>
      <xdr:col>0</xdr:col>
      <xdr:colOff>161925</xdr:colOff>
      <xdr:row>5</xdr:row>
      <xdr:rowOff>114300</xdr:rowOff>
    </xdr:to>
    <xdr:pic>
      <xdr:nvPicPr>
        <xdr:cNvPr id="66919055" name="Picture 16" descr="http://ifs.marketcenter.com/common/images/chart.gif">
          <a:hlinkClick xmlns:r="http://schemas.openxmlformats.org/officeDocument/2006/relationships" r:id="rId7" tooltip="View chart of SOYBEANS (DAY) Sep 09"/>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809625"/>
          <a:ext cx="133350" cy="114300"/>
        </a:xfrm>
        <a:prstGeom prst="rect">
          <a:avLst/>
        </a:prstGeom>
        <a:noFill/>
        <a:ln w="9525">
          <a:noFill/>
          <a:miter lim="800000"/>
          <a:headEnd/>
          <a:tailEnd/>
        </a:ln>
      </xdr:spPr>
    </xdr:pic>
    <xdr:clientData/>
  </xdr:twoCellAnchor>
  <xdr:twoCellAnchor editAs="oneCell">
    <xdr:from>
      <xdr:col>0</xdr:col>
      <xdr:colOff>171450</xdr:colOff>
      <xdr:row>5</xdr:row>
      <xdr:rowOff>0</xdr:rowOff>
    </xdr:from>
    <xdr:to>
      <xdr:col>0</xdr:col>
      <xdr:colOff>190500</xdr:colOff>
      <xdr:row>5</xdr:row>
      <xdr:rowOff>9525</xdr:rowOff>
    </xdr:to>
    <xdr:pic>
      <xdr:nvPicPr>
        <xdr:cNvPr id="66919056" name="Picture 17"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809625"/>
          <a:ext cx="19050" cy="9525"/>
        </a:xfrm>
        <a:prstGeom prst="rect">
          <a:avLst/>
        </a:prstGeom>
        <a:noFill/>
        <a:ln w="9525">
          <a:noFill/>
          <a:miter lim="800000"/>
          <a:headEnd/>
          <a:tailEnd/>
        </a:ln>
      </xdr:spPr>
    </xdr:pic>
    <xdr:clientData/>
  </xdr:twoCellAnchor>
  <xdr:twoCellAnchor editAs="oneCell">
    <xdr:from>
      <xdr:col>0</xdr:col>
      <xdr:colOff>200025</xdr:colOff>
      <xdr:row>5</xdr:row>
      <xdr:rowOff>0</xdr:rowOff>
    </xdr:from>
    <xdr:to>
      <xdr:col>0</xdr:col>
      <xdr:colOff>333375</xdr:colOff>
      <xdr:row>5</xdr:row>
      <xdr:rowOff>114300</xdr:rowOff>
    </xdr:to>
    <xdr:pic>
      <xdr:nvPicPr>
        <xdr:cNvPr id="66919057" name="Picture 18" descr="http://ifs.marketcenter.com/common/images/option.gif">
          <a:hlinkClick xmlns:r="http://schemas.openxmlformats.org/officeDocument/2006/relationships" r:id="" tooltip="View options for SOYBEANS (DAY) Sep 09"/>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809625"/>
          <a:ext cx="133350" cy="114300"/>
        </a:xfrm>
        <a:prstGeom prst="rect">
          <a:avLst/>
        </a:prstGeom>
        <a:noFill/>
        <a:ln w="9525">
          <a:noFill/>
          <a:miter lim="800000"/>
          <a:headEnd/>
          <a:tailEnd/>
        </a:ln>
      </xdr:spPr>
    </xdr:pic>
    <xdr:clientData/>
  </xdr:twoCellAnchor>
  <xdr:twoCellAnchor editAs="oneCell">
    <xdr:from>
      <xdr:col>0</xdr:col>
      <xdr:colOff>342900</xdr:colOff>
      <xdr:row>5</xdr:row>
      <xdr:rowOff>0</xdr:rowOff>
    </xdr:from>
    <xdr:to>
      <xdr:col>0</xdr:col>
      <xdr:colOff>361950</xdr:colOff>
      <xdr:row>5</xdr:row>
      <xdr:rowOff>9525</xdr:rowOff>
    </xdr:to>
    <xdr:pic>
      <xdr:nvPicPr>
        <xdr:cNvPr id="66919058" name="Picture 19"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809625"/>
          <a:ext cx="19050" cy="9525"/>
        </a:xfrm>
        <a:prstGeom prst="rect">
          <a:avLst/>
        </a:prstGeom>
        <a:noFill/>
        <a:ln w="9525">
          <a:noFill/>
          <a:miter lim="800000"/>
          <a:headEnd/>
          <a:tailEnd/>
        </a:ln>
      </xdr:spPr>
    </xdr:pic>
    <xdr:clientData/>
  </xdr:twoCellAnchor>
  <xdr:twoCellAnchor editAs="oneCell">
    <xdr:from>
      <xdr:col>0</xdr:col>
      <xdr:colOff>371475</xdr:colOff>
      <xdr:row>5</xdr:row>
      <xdr:rowOff>0</xdr:rowOff>
    </xdr:from>
    <xdr:to>
      <xdr:col>0</xdr:col>
      <xdr:colOff>504825</xdr:colOff>
      <xdr:row>5</xdr:row>
      <xdr:rowOff>114300</xdr:rowOff>
    </xdr:to>
    <xdr:pic>
      <xdr:nvPicPr>
        <xdr:cNvPr id="66919059" name="Picture 20"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809625"/>
          <a:ext cx="133350" cy="114300"/>
        </a:xfrm>
        <a:prstGeom prst="rect">
          <a:avLst/>
        </a:prstGeom>
        <a:noFill/>
        <a:ln w="9525">
          <a:noFill/>
          <a:miter lim="800000"/>
          <a:headEnd/>
          <a:tailEnd/>
        </a:ln>
      </xdr:spPr>
    </xdr:pic>
    <xdr:clientData/>
  </xdr:twoCellAnchor>
  <xdr:twoCellAnchor editAs="oneCell">
    <xdr:from>
      <xdr:col>0</xdr:col>
      <xdr:colOff>514350</xdr:colOff>
      <xdr:row>5</xdr:row>
      <xdr:rowOff>0</xdr:rowOff>
    </xdr:from>
    <xdr:to>
      <xdr:col>0</xdr:col>
      <xdr:colOff>533400</xdr:colOff>
      <xdr:row>5</xdr:row>
      <xdr:rowOff>9525</xdr:rowOff>
    </xdr:to>
    <xdr:pic>
      <xdr:nvPicPr>
        <xdr:cNvPr id="66919060" name="Picture 21"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809625"/>
          <a:ext cx="19050" cy="9525"/>
        </a:xfrm>
        <a:prstGeom prst="rect">
          <a:avLst/>
        </a:prstGeom>
        <a:noFill/>
        <a:ln w="9525">
          <a:noFill/>
          <a:miter lim="800000"/>
          <a:headEnd/>
          <a:tailEnd/>
        </a:ln>
      </xdr:spPr>
    </xdr:pic>
    <xdr:clientData/>
  </xdr:twoCellAnchor>
  <xdr:twoCellAnchor editAs="oneCell">
    <xdr:from>
      <xdr:col>0</xdr:col>
      <xdr:colOff>0</xdr:colOff>
      <xdr:row>6</xdr:row>
      <xdr:rowOff>0</xdr:rowOff>
    </xdr:from>
    <xdr:to>
      <xdr:col>0</xdr:col>
      <xdr:colOff>19050</xdr:colOff>
      <xdr:row>6</xdr:row>
      <xdr:rowOff>9525</xdr:rowOff>
    </xdr:to>
    <xdr:pic>
      <xdr:nvPicPr>
        <xdr:cNvPr id="66919061" name="Picture 22"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971550"/>
          <a:ext cx="19050" cy="9525"/>
        </a:xfrm>
        <a:prstGeom prst="rect">
          <a:avLst/>
        </a:prstGeom>
        <a:noFill/>
        <a:ln w="9525">
          <a:noFill/>
          <a:miter lim="800000"/>
          <a:headEnd/>
          <a:tailEnd/>
        </a:ln>
      </xdr:spPr>
    </xdr:pic>
    <xdr:clientData/>
  </xdr:twoCellAnchor>
  <xdr:twoCellAnchor editAs="oneCell">
    <xdr:from>
      <xdr:col>0</xdr:col>
      <xdr:colOff>28575</xdr:colOff>
      <xdr:row>6</xdr:row>
      <xdr:rowOff>0</xdr:rowOff>
    </xdr:from>
    <xdr:to>
      <xdr:col>0</xdr:col>
      <xdr:colOff>161925</xdr:colOff>
      <xdr:row>6</xdr:row>
      <xdr:rowOff>114300</xdr:rowOff>
    </xdr:to>
    <xdr:pic>
      <xdr:nvPicPr>
        <xdr:cNvPr id="66919062" name="Picture 23" descr="http://ifs.marketcenter.com/common/images/chart.gif">
          <a:hlinkClick xmlns:r="http://schemas.openxmlformats.org/officeDocument/2006/relationships" r:id="rId8" tooltip="View chart of SOYBEANS (DAY) Nov 09"/>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971550"/>
          <a:ext cx="133350" cy="114300"/>
        </a:xfrm>
        <a:prstGeom prst="rect">
          <a:avLst/>
        </a:prstGeom>
        <a:noFill/>
        <a:ln w="9525">
          <a:noFill/>
          <a:miter lim="800000"/>
          <a:headEnd/>
          <a:tailEnd/>
        </a:ln>
      </xdr:spPr>
    </xdr:pic>
    <xdr:clientData/>
  </xdr:twoCellAnchor>
  <xdr:twoCellAnchor editAs="oneCell">
    <xdr:from>
      <xdr:col>0</xdr:col>
      <xdr:colOff>171450</xdr:colOff>
      <xdr:row>6</xdr:row>
      <xdr:rowOff>0</xdr:rowOff>
    </xdr:from>
    <xdr:to>
      <xdr:col>0</xdr:col>
      <xdr:colOff>190500</xdr:colOff>
      <xdr:row>6</xdr:row>
      <xdr:rowOff>9525</xdr:rowOff>
    </xdr:to>
    <xdr:pic>
      <xdr:nvPicPr>
        <xdr:cNvPr id="66919063" name="Picture 24"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971550"/>
          <a:ext cx="19050" cy="9525"/>
        </a:xfrm>
        <a:prstGeom prst="rect">
          <a:avLst/>
        </a:prstGeom>
        <a:noFill/>
        <a:ln w="9525">
          <a:noFill/>
          <a:miter lim="800000"/>
          <a:headEnd/>
          <a:tailEnd/>
        </a:ln>
      </xdr:spPr>
    </xdr:pic>
    <xdr:clientData/>
  </xdr:twoCellAnchor>
  <xdr:twoCellAnchor editAs="oneCell">
    <xdr:from>
      <xdr:col>0</xdr:col>
      <xdr:colOff>200025</xdr:colOff>
      <xdr:row>6</xdr:row>
      <xdr:rowOff>0</xdr:rowOff>
    </xdr:from>
    <xdr:to>
      <xdr:col>0</xdr:col>
      <xdr:colOff>333375</xdr:colOff>
      <xdr:row>6</xdr:row>
      <xdr:rowOff>114300</xdr:rowOff>
    </xdr:to>
    <xdr:pic>
      <xdr:nvPicPr>
        <xdr:cNvPr id="66919064" name="Picture 25" descr="http://ifs.marketcenter.com/common/images/option.gif">
          <a:hlinkClick xmlns:r="http://schemas.openxmlformats.org/officeDocument/2006/relationships" r:id="" tooltip="View options for SOYBEANS (DAY) Nov 09"/>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971550"/>
          <a:ext cx="133350" cy="114300"/>
        </a:xfrm>
        <a:prstGeom prst="rect">
          <a:avLst/>
        </a:prstGeom>
        <a:noFill/>
        <a:ln w="9525">
          <a:noFill/>
          <a:miter lim="800000"/>
          <a:headEnd/>
          <a:tailEnd/>
        </a:ln>
      </xdr:spPr>
    </xdr:pic>
    <xdr:clientData/>
  </xdr:twoCellAnchor>
  <xdr:twoCellAnchor editAs="oneCell">
    <xdr:from>
      <xdr:col>0</xdr:col>
      <xdr:colOff>342900</xdr:colOff>
      <xdr:row>6</xdr:row>
      <xdr:rowOff>0</xdr:rowOff>
    </xdr:from>
    <xdr:to>
      <xdr:col>0</xdr:col>
      <xdr:colOff>361950</xdr:colOff>
      <xdr:row>6</xdr:row>
      <xdr:rowOff>9525</xdr:rowOff>
    </xdr:to>
    <xdr:pic>
      <xdr:nvPicPr>
        <xdr:cNvPr id="66919065" name="Picture 26"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971550"/>
          <a:ext cx="19050" cy="9525"/>
        </a:xfrm>
        <a:prstGeom prst="rect">
          <a:avLst/>
        </a:prstGeom>
        <a:noFill/>
        <a:ln w="9525">
          <a:noFill/>
          <a:miter lim="800000"/>
          <a:headEnd/>
          <a:tailEnd/>
        </a:ln>
      </xdr:spPr>
    </xdr:pic>
    <xdr:clientData/>
  </xdr:twoCellAnchor>
  <xdr:twoCellAnchor editAs="oneCell">
    <xdr:from>
      <xdr:col>0</xdr:col>
      <xdr:colOff>371475</xdr:colOff>
      <xdr:row>6</xdr:row>
      <xdr:rowOff>0</xdr:rowOff>
    </xdr:from>
    <xdr:to>
      <xdr:col>0</xdr:col>
      <xdr:colOff>504825</xdr:colOff>
      <xdr:row>6</xdr:row>
      <xdr:rowOff>114300</xdr:rowOff>
    </xdr:to>
    <xdr:pic>
      <xdr:nvPicPr>
        <xdr:cNvPr id="66919066" name="Picture 27"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971550"/>
          <a:ext cx="133350" cy="114300"/>
        </a:xfrm>
        <a:prstGeom prst="rect">
          <a:avLst/>
        </a:prstGeom>
        <a:noFill/>
        <a:ln w="9525">
          <a:noFill/>
          <a:miter lim="800000"/>
          <a:headEnd/>
          <a:tailEnd/>
        </a:ln>
      </xdr:spPr>
    </xdr:pic>
    <xdr:clientData/>
  </xdr:twoCellAnchor>
  <xdr:twoCellAnchor editAs="oneCell">
    <xdr:from>
      <xdr:col>0</xdr:col>
      <xdr:colOff>514350</xdr:colOff>
      <xdr:row>6</xdr:row>
      <xdr:rowOff>0</xdr:rowOff>
    </xdr:from>
    <xdr:to>
      <xdr:col>0</xdr:col>
      <xdr:colOff>533400</xdr:colOff>
      <xdr:row>6</xdr:row>
      <xdr:rowOff>9525</xdr:rowOff>
    </xdr:to>
    <xdr:pic>
      <xdr:nvPicPr>
        <xdr:cNvPr id="66919067" name="Picture 28"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971550"/>
          <a:ext cx="19050" cy="9525"/>
        </a:xfrm>
        <a:prstGeom prst="rect">
          <a:avLst/>
        </a:prstGeom>
        <a:noFill/>
        <a:ln w="9525">
          <a:noFill/>
          <a:miter lim="800000"/>
          <a:headEnd/>
          <a:tailEnd/>
        </a:ln>
      </xdr:spPr>
    </xdr:pic>
    <xdr:clientData/>
  </xdr:twoCellAnchor>
  <xdr:twoCellAnchor editAs="oneCell">
    <xdr:from>
      <xdr:col>0</xdr:col>
      <xdr:colOff>0</xdr:colOff>
      <xdr:row>7</xdr:row>
      <xdr:rowOff>0</xdr:rowOff>
    </xdr:from>
    <xdr:to>
      <xdr:col>0</xdr:col>
      <xdr:colOff>19050</xdr:colOff>
      <xdr:row>7</xdr:row>
      <xdr:rowOff>9525</xdr:rowOff>
    </xdr:to>
    <xdr:pic>
      <xdr:nvPicPr>
        <xdr:cNvPr id="66919068" name="Picture 29"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1133475"/>
          <a:ext cx="19050" cy="9525"/>
        </a:xfrm>
        <a:prstGeom prst="rect">
          <a:avLst/>
        </a:prstGeom>
        <a:noFill/>
        <a:ln w="9525">
          <a:noFill/>
          <a:miter lim="800000"/>
          <a:headEnd/>
          <a:tailEnd/>
        </a:ln>
      </xdr:spPr>
    </xdr:pic>
    <xdr:clientData/>
  </xdr:twoCellAnchor>
  <xdr:twoCellAnchor editAs="oneCell">
    <xdr:from>
      <xdr:col>0</xdr:col>
      <xdr:colOff>28575</xdr:colOff>
      <xdr:row>7</xdr:row>
      <xdr:rowOff>0</xdr:rowOff>
    </xdr:from>
    <xdr:to>
      <xdr:col>0</xdr:col>
      <xdr:colOff>161925</xdr:colOff>
      <xdr:row>7</xdr:row>
      <xdr:rowOff>114300</xdr:rowOff>
    </xdr:to>
    <xdr:pic>
      <xdr:nvPicPr>
        <xdr:cNvPr id="66919069" name="Picture 30" descr="http://ifs.marketcenter.com/common/images/chart.gif">
          <a:hlinkClick xmlns:r="http://schemas.openxmlformats.org/officeDocument/2006/relationships" r:id="rId9" tooltip="View chart of SOYBEANS (DAY) Jan 1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1133475"/>
          <a:ext cx="133350" cy="114300"/>
        </a:xfrm>
        <a:prstGeom prst="rect">
          <a:avLst/>
        </a:prstGeom>
        <a:noFill/>
        <a:ln w="9525">
          <a:noFill/>
          <a:miter lim="800000"/>
          <a:headEnd/>
          <a:tailEnd/>
        </a:ln>
      </xdr:spPr>
    </xdr:pic>
    <xdr:clientData/>
  </xdr:twoCellAnchor>
  <xdr:twoCellAnchor editAs="oneCell">
    <xdr:from>
      <xdr:col>0</xdr:col>
      <xdr:colOff>171450</xdr:colOff>
      <xdr:row>7</xdr:row>
      <xdr:rowOff>0</xdr:rowOff>
    </xdr:from>
    <xdr:to>
      <xdr:col>0</xdr:col>
      <xdr:colOff>190500</xdr:colOff>
      <xdr:row>7</xdr:row>
      <xdr:rowOff>9525</xdr:rowOff>
    </xdr:to>
    <xdr:pic>
      <xdr:nvPicPr>
        <xdr:cNvPr id="66919070" name="Picture 31"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1133475"/>
          <a:ext cx="19050" cy="9525"/>
        </a:xfrm>
        <a:prstGeom prst="rect">
          <a:avLst/>
        </a:prstGeom>
        <a:noFill/>
        <a:ln w="9525">
          <a:noFill/>
          <a:miter lim="800000"/>
          <a:headEnd/>
          <a:tailEnd/>
        </a:ln>
      </xdr:spPr>
    </xdr:pic>
    <xdr:clientData/>
  </xdr:twoCellAnchor>
  <xdr:twoCellAnchor editAs="oneCell">
    <xdr:from>
      <xdr:col>0</xdr:col>
      <xdr:colOff>200025</xdr:colOff>
      <xdr:row>7</xdr:row>
      <xdr:rowOff>0</xdr:rowOff>
    </xdr:from>
    <xdr:to>
      <xdr:col>0</xdr:col>
      <xdr:colOff>333375</xdr:colOff>
      <xdr:row>7</xdr:row>
      <xdr:rowOff>114300</xdr:rowOff>
    </xdr:to>
    <xdr:pic>
      <xdr:nvPicPr>
        <xdr:cNvPr id="66919071" name="Picture 32" descr="http://ifs.marketcenter.com/common/images/option.gif">
          <a:hlinkClick xmlns:r="http://schemas.openxmlformats.org/officeDocument/2006/relationships" r:id="" tooltip="View options for SOYBEANS (DAY) Jan 10"/>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1133475"/>
          <a:ext cx="133350" cy="114300"/>
        </a:xfrm>
        <a:prstGeom prst="rect">
          <a:avLst/>
        </a:prstGeom>
        <a:noFill/>
        <a:ln w="9525">
          <a:noFill/>
          <a:miter lim="800000"/>
          <a:headEnd/>
          <a:tailEnd/>
        </a:ln>
      </xdr:spPr>
    </xdr:pic>
    <xdr:clientData/>
  </xdr:twoCellAnchor>
  <xdr:twoCellAnchor editAs="oneCell">
    <xdr:from>
      <xdr:col>0</xdr:col>
      <xdr:colOff>342900</xdr:colOff>
      <xdr:row>7</xdr:row>
      <xdr:rowOff>0</xdr:rowOff>
    </xdr:from>
    <xdr:to>
      <xdr:col>0</xdr:col>
      <xdr:colOff>361950</xdr:colOff>
      <xdr:row>7</xdr:row>
      <xdr:rowOff>9525</xdr:rowOff>
    </xdr:to>
    <xdr:pic>
      <xdr:nvPicPr>
        <xdr:cNvPr id="66919072" name="Picture 33"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1133475"/>
          <a:ext cx="19050" cy="9525"/>
        </a:xfrm>
        <a:prstGeom prst="rect">
          <a:avLst/>
        </a:prstGeom>
        <a:noFill/>
        <a:ln w="9525">
          <a:noFill/>
          <a:miter lim="800000"/>
          <a:headEnd/>
          <a:tailEnd/>
        </a:ln>
      </xdr:spPr>
    </xdr:pic>
    <xdr:clientData/>
  </xdr:twoCellAnchor>
  <xdr:twoCellAnchor editAs="oneCell">
    <xdr:from>
      <xdr:col>0</xdr:col>
      <xdr:colOff>371475</xdr:colOff>
      <xdr:row>7</xdr:row>
      <xdr:rowOff>0</xdr:rowOff>
    </xdr:from>
    <xdr:to>
      <xdr:col>0</xdr:col>
      <xdr:colOff>504825</xdr:colOff>
      <xdr:row>7</xdr:row>
      <xdr:rowOff>114300</xdr:rowOff>
    </xdr:to>
    <xdr:pic>
      <xdr:nvPicPr>
        <xdr:cNvPr id="66919073" name="Picture 34"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1133475"/>
          <a:ext cx="133350" cy="114300"/>
        </a:xfrm>
        <a:prstGeom prst="rect">
          <a:avLst/>
        </a:prstGeom>
        <a:noFill/>
        <a:ln w="9525">
          <a:noFill/>
          <a:miter lim="800000"/>
          <a:headEnd/>
          <a:tailEnd/>
        </a:ln>
      </xdr:spPr>
    </xdr:pic>
    <xdr:clientData/>
  </xdr:twoCellAnchor>
  <xdr:twoCellAnchor editAs="oneCell">
    <xdr:from>
      <xdr:col>0</xdr:col>
      <xdr:colOff>514350</xdr:colOff>
      <xdr:row>7</xdr:row>
      <xdr:rowOff>0</xdr:rowOff>
    </xdr:from>
    <xdr:to>
      <xdr:col>0</xdr:col>
      <xdr:colOff>533400</xdr:colOff>
      <xdr:row>7</xdr:row>
      <xdr:rowOff>9525</xdr:rowOff>
    </xdr:to>
    <xdr:pic>
      <xdr:nvPicPr>
        <xdr:cNvPr id="66919074" name="Picture 35"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1133475"/>
          <a:ext cx="19050" cy="9525"/>
        </a:xfrm>
        <a:prstGeom prst="rect">
          <a:avLst/>
        </a:prstGeom>
        <a:noFill/>
        <a:ln w="9525">
          <a:noFill/>
          <a:miter lim="800000"/>
          <a:headEnd/>
          <a:tailEnd/>
        </a:ln>
      </xdr:spPr>
    </xdr:pic>
    <xdr:clientData/>
  </xdr:twoCellAnchor>
  <xdr:twoCellAnchor editAs="oneCell">
    <xdr:from>
      <xdr:col>0</xdr:col>
      <xdr:colOff>0</xdr:colOff>
      <xdr:row>8</xdr:row>
      <xdr:rowOff>0</xdr:rowOff>
    </xdr:from>
    <xdr:to>
      <xdr:col>0</xdr:col>
      <xdr:colOff>19050</xdr:colOff>
      <xdr:row>8</xdr:row>
      <xdr:rowOff>9525</xdr:rowOff>
    </xdr:to>
    <xdr:pic>
      <xdr:nvPicPr>
        <xdr:cNvPr id="66919075" name="Picture 36"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1295400"/>
          <a:ext cx="19050" cy="9525"/>
        </a:xfrm>
        <a:prstGeom prst="rect">
          <a:avLst/>
        </a:prstGeom>
        <a:noFill/>
        <a:ln w="9525">
          <a:noFill/>
          <a:miter lim="800000"/>
          <a:headEnd/>
          <a:tailEnd/>
        </a:ln>
      </xdr:spPr>
    </xdr:pic>
    <xdr:clientData/>
  </xdr:twoCellAnchor>
  <xdr:twoCellAnchor editAs="oneCell">
    <xdr:from>
      <xdr:col>0</xdr:col>
      <xdr:colOff>28575</xdr:colOff>
      <xdr:row>8</xdr:row>
      <xdr:rowOff>0</xdr:rowOff>
    </xdr:from>
    <xdr:to>
      <xdr:col>0</xdr:col>
      <xdr:colOff>161925</xdr:colOff>
      <xdr:row>8</xdr:row>
      <xdr:rowOff>114300</xdr:rowOff>
    </xdr:to>
    <xdr:pic>
      <xdr:nvPicPr>
        <xdr:cNvPr id="66919076" name="Picture 37" descr="http://ifs.marketcenter.com/common/images/chart.gif">
          <a:hlinkClick xmlns:r="http://schemas.openxmlformats.org/officeDocument/2006/relationships" r:id="rId10" tooltip="View chart of SOYBEANS (DAY) Mar 1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1295400"/>
          <a:ext cx="133350" cy="114300"/>
        </a:xfrm>
        <a:prstGeom prst="rect">
          <a:avLst/>
        </a:prstGeom>
        <a:noFill/>
        <a:ln w="9525">
          <a:noFill/>
          <a:miter lim="800000"/>
          <a:headEnd/>
          <a:tailEnd/>
        </a:ln>
      </xdr:spPr>
    </xdr:pic>
    <xdr:clientData/>
  </xdr:twoCellAnchor>
  <xdr:twoCellAnchor editAs="oneCell">
    <xdr:from>
      <xdr:col>0</xdr:col>
      <xdr:colOff>171450</xdr:colOff>
      <xdr:row>8</xdr:row>
      <xdr:rowOff>0</xdr:rowOff>
    </xdr:from>
    <xdr:to>
      <xdr:col>0</xdr:col>
      <xdr:colOff>190500</xdr:colOff>
      <xdr:row>8</xdr:row>
      <xdr:rowOff>9525</xdr:rowOff>
    </xdr:to>
    <xdr:pic>
      <xdr:nvPicPr>
        <xdr:cNvPr id="66919077" name="Picture 38"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1295400"/>
          <a:ext cx="19050" cy="9525"/>
        </a:xfrm>
        <a:prstGeom prst="rect">
          <a:avLst/>
        </a:prstGeom>
        <a:noFill/>
        <a:ln w="9525">
          <a:noFill/>
          <a:miter lim="800000"/>
          <a:headEnd/>
          <a:tailEnd/>
        </a:ln>
      </xdr:spPr>
    </xdr:pic>
    <xdr:clientData/>
  </xdr:twoCellAnchor>
  <xdr:twoCellAnchor editAs="oneCell">
    <xdr:from>
      <xdr:col>0</xdr:col>
      <xdr:colOff>200025</xdr:colOff>
      <xdr:row>8</xdr:row>
      <xdr:rowOff>0</xdr:rowOff>
    </xdr:from>
    <xdr:to>
      <xdr:col>0</xdr:col>
      <xdr:colOff>333375</xdr:colOff>
      <xdr:row>8</xdr:row>
      <xdr:rowOff>114300</xdr:rowOff>
    </xdr:to>
    <xdr:pic>
      <xdr:nvPicPr>
        <xdr:cNvPr id="66919078" name="Picture 39" descr="http://ifs.marketcenter.com/common/images/option.gif">
          <a:hlinkClick xmlns:r="http://schemas.openxmlformats.org/officeDocument/2006/relationships" r:id="" tooltip="View options for SOYBEANS (DAY) Mar 10"/>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1295400"/>
          <a:ext cx="133350" cy="114300"/>
        </a:xfrm>
        <a:prstGeom prst="rect">
          <a:avLst/>
        </a:prstGeom>
        <a:noFill/>
        <a:ln w="9525">
          <a:noFill/>
          <a:miter lim="800000"/>
          <a:headEnd/>
          <a:tailEnd/>
        </a:ln>
      </xdr:spPr>
    </xdr:pic>
    <xdr:clientData/>
  </xdr:twoCellAnchor>
  <xdr:twoCellAnchor editAs="oneCell">
    <xdr:from>
      <xdr:col>0</xdr:col>
      <xdr:colOff>342900</xdr:colOff>
      <xdr:row>8</xdr:row>
      <xdr:rowOff>0</xdr:rowOff>
    </xdr:from>
    <xdr:to>
      <xdr:col>0</xdr:col>
      <xdr:colOff>361950</xdr:colOff>
      <xdr:row>8</xdr:row>
      <xdr:rowOff>9525</xdr:rowOff>
    </xdr:to>
    <xdr:pic>
      <xdr:nvPicPr>
        <xdr:cNvPr id="66919079" name="Picture 40"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1295400"/>
          <a:ext cx="19050" cy="9525"/>
        </a:xfrm>
        <a:prstGeom prst="rect">
          <a:avLst/>
        </a:prstGeom>
        <a:noFill/>
        <a:ln w="9525">
          <a:noFill/>
          <a:miter lim="800000"/>
          <a:headEnd/>
          <a:tailEnd/>
        </a:ln>
      </xdr:spPr>
    </xdr:pic>
    <xdr:clientData/>
  </xdr:twoCellAnchor>
  <xdr:twoCellAnchor editAs="oneCell">
    <xdr:from>
      <xdr:col>0</xdr:col>
      <xdr:colOff>371475</xdr:colOff>
      <xdr:row>8</xdr:row>
      <xdr:rowOff>0</xdr:rowOff>
    </xdr:from>
    <xdr:to>
      <xdr:col>0</xdr:col>
      <xdr:colOff>504825</xdr:colOff>
      <xdr:row>8</xdr:row>
      <xdr:rowOff>114300</xdr:rowOff>
    </xdr:to>
    <xdr:pic>
      <xdr:nvPicPr>
        <xdr:cNvPr id="66919080" name="Picture 41"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1295400"/>
          <a:ext cx="133350" cy="114300"/>
        </a:xfrm>
        <a:prstGeom prst="rect">
          <a:avLst/>
        </a:prstGeom>
        <a:noFill/>
        <a:ln w="9525">
          <a:noFill/>
          <a:miter lim="800000"/>
          <a:headEnd/>
          <a:tailEnd/>
        </a:ln>
      </xdr:spPr>
    </xdr:pic>
    <xdr:clientData/>
  </xdr:twoCellAnchor>
  <xdr:twoCellAnchor editAs="oneCell">
    <xdr:from>
      <xdr:col>0</xdr:col>
      <xdr:colOff>514350</xdr:colOff>
      <xdr:row>8</xdr:row>
      <xdr:rowOff>0</xdr:rowOff>
    </xdr:from>
    <xdr:to>
      <xdr:col>0</xdr:col>
      <xdr:colOff>533400</xdr:colOff>
      <xdr:row>8</xdr:row>
      <xdr:rowOff>9525</xdr:rowOff>
    </xdr:to>
    <xdr:pic>
      <xdr:nvPicPr>
        <xdr:cNvPr id="66919081" name="Picture 42"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1295400"/>
          <a:ext cx="19050" cy="9525"/>
        </a:xfrm>
        <a:prstGeom prst="rect">
          <a:avLst/>
        </a:prstGeom>
        <a:noFill/>
        <a:ln w="9525">
          <a:noFill/>
          <a:miter lim="800000"/>
          <a:headEnd/>
          <a:tailEnd/>
        </a:ln>
      </xdr:spPr>
    </xdr:pic>
    <xdr:clientData/>
  </xdr:twoCellAnchor>
  <xdr:twoCellAnchor editAs="oneCell">
    <xdr:from>
      <xdr:col>0</xdr:col>
      <xdr:colOff>0</xdr:colOff>
      <xdr:row>9</xdr:row>
      <xdr:rowOff>0</xdr:rowOff>
    </xdr:from>
    <xdr:to>
      <xdr:col>0</xdr:col>
      <xdr:colOff>19050</xdr:colOff>
      <xdr:row>9</xdr:row>
      <xdr:rowOff>9525</xdr:rowOff>
    </xdr:to>
    <xdr:pic>
      <xdr:nvPicPr>
        <xdr:cNvPr id="66919082" name="Picture 43"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1457325"/>
          <a:ext cx="19050" cy="9525"/>
        </a:xfrm>
        <a:prstGeom prst="rect">
          <a:avLst/>
        </a:prstGeom>
        <a:noFill/>
        <a:ln w="9525">
          <a:noFill/>
          <a:miter lim="800000"/>
          <a:headEnd/>
          <a:tailEnd/>
        </a:ln>
      </xdr:spPr>
    </xdr:pic>
    <xdr:clientData/>
  </xdr:twoCellAnchor>
  <xdr:twoCellAnchor editAs="oneCell">
    <xdr:from>
      <xdr:col>0</xdr:col>
      <xdr:colOff>28575</xdr:colOff>
      <xdr:row>9</xdr:row>
      <xdr:rowOff>0</xdr:rowOff>
    </xdr:from>
    <xdr:to>
      <xdr:col>0</xdr:col>
      <xdr:colOff>161925</xdr:colOff>
      <xdr:row>9</xdr:row>
      <xdr:rowOff>114300</xdr:rowOff>
    </xdr:to>
    <xdr:pic>
      <xdr:nvPicPr>
        <xdr:cNvPr id="66919083" name="Picture 44" descr="http://ifs.marketcenter.com/common/images/chart.gif">
          <a:hlinkClick xmlns:r="http://schemas.openxmlformats.org/officeDocument/2006/relationships" r:id="rId11" tooltip="View chart of SOYBEANS (DAY) May 1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1457325"/>
          <a:ext cx="133350" cy="114300"/>
        </a:xfrm>
        <a:prstGeom prst="rect">
          <a:avLst/>
        </a:prstGeom>
        <a:noFill/>
        <a:ln w="9525">
          <a:noFill/>
          <a:miter lim="800000"/>
          <a:headEnd/>
          <a:tailEnd/>
        </a:ln>
      </xdr:spPr>
    </xdr:pic>
    <xdr:clientData/>
  </xdr:twoCellAnchor>
  <xdr:twoCellAnchor editAs="oneCell">
    <xdr:from>
      <xdr:col>0</xdr:col>
      <xdr:colOff>171450</xdr:colOff>
      <xdr:row>9</xdr:row>
      <xdr:rowOff>0</xdr:rowOff>
    </xdr:from>
    <xdr:to>
      <xdr:col>0</xdr:col>
      <xdr:colOff>190500</xdr:colOff>
      <xdr:row>9</xdr:row>
      <xdr:rowOff>9525</xdr:rowOff>
    </xdr:to>
    <xdr:pic>
      <xdr:nvPicPr>
        <xdr:cNvPr id="66919084" name="Picture 45"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1457325"/>
          <a:ext cx="19050" cy="9525"/>
        </a:xfrm>
        <a:prstGeom prst="rect">
          <a:avLst/>
        </a:prstGeom>
        <a:noFill/>
        <a:ln w="9525">
          <a:noFill/>
          <a:miter lim="800000"/>
          <a:headEnd/>
          <a:tailEnd/>
        </a:ln>
      </xdr:spPr>
    </xdr:pic>
    <xdr:clientData/>
  </xdr:twoCellAnchor>
  <xdr:twoCellAnchor editAs="oneCell">
    <xdr:from>
      <xdr:col>0</xdr:col>
      <xdr:colOff>200025</xdr:colOff>
      <xdr:row>9</xdr:row>
      <xdr:rowOff>0</xdr:rowOff>
    </xdr:from>
    <xdr:to>
      <xdr:col>0</xdr:col>
      <xdr:colOff>333375</xdr:colOff>
      <xdr:row>9</xdr:row>
      <xdr:rowOff>114300</xdr:rowOff>
    </xdr:to>
    <xdr:pic>
      <xdr:nvPicPr>
        <xdr:cNvPr id="66919085" name="Picture 46" descr="http://ifs.marketcenter.com/common/images/option.gif">
          <a:hlinkClick xmlns:r="http://schemas.openxmlformats.org/officeDocument/2006/relationships" r:id="" tooltip="View options for SOYBEANS (DAY) May 10"/>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1457325"/>
          <a:ext cx="133350" cy="114300"/>
        </a:xfrm>
        <a:prstGeom prst="rect">
          <a:avLst/>
        </a:prstGeom>
        <a:noFill/>
        <a:ln w="9525">
          <a:noFill/>
          <a:miter lim="800000"/>
          <a:headEnd/>
          <a:tailEnd/>
        </a:ln>
      </xdr:spPr>
    </xdr:pic>
    <xdr:clientData/>
  </xdr:twoCellAnchor>
  <xdr:twoCellAnchor editAs="oneCell">
    <xdr:from>
      <xdr:col>0</xdr:col>
      <xdr:colOff>342900</xdr:colOff>
      <xdr:row>9</xdr:row>
      <xdr:rowOff>0</xdr:rowOff>
    </xdr:from>
    <xdr:to>
      <xdr:col>0</xdr:col>
      <xdr:colOff>361950</xdr:colOff>
      <xdr:row>9</xdr:row>
      <xdr:rowOff>9525</xdr:rowOff>
    </xdr:to>
    <xdr:pic>
      <xdr:nvPicPr>
        <xdr:cNvPr id="66919086" name="Picture 47"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1457325"/>
          <a:ext cx="19050" cy="9525"/>
        </a:xfrm>
        <a:prstGeom prst="rect">
          <a:avLst/>
        </a:prstGeom>
        <a:noFill/>
        <a:ln w="9525">
          <a:noFill/>
          <a:miter lim="800000"/>
          <a:headEnd/>
          <a:tailEnd/>
        </a:ln>
      </xdr:spPr>
    </xdr:pic>
    <xdr:clientData/>
  </xdr:twoCellAnchor>
  <xdr:twoCellAnchor editAs="oneCell">
    <xdr:from>
      <xdr:col>0</xdr:col>
      <xdr:colOff>371475</xdr:colOff>
      <xdr:row>9</xdr:row>
      <xdr:rowOff>0</xdr:rowOff>
    </xdr:from>
    <xdr:to>
      <xdr:col>0</xdr:col>
      <xdr:colOff>504825</xdr:colOff>
      <xdr:row>9</xdr:row>
      <xdr:rowOff>114300</xdr:rowOff>
    </xdr:to>
    <xdr:pic>
      <xdr:nvPicPr>
        <xdr:cNvPr id="66919087" name="Picture 48"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1457325"/>
          <a:ext cx="133350" cy="114300"/>
        </a:xfrm>
        <a:prstGeom prst="rect">
          <a:avLst/>
        </a:prstGeom>
        <a:noFill/>
        <a:ln w="9525">
          <a:noFill/>
          <a:miter lim="800000"/>
          <a:headEnd/>
          <a:tailEnd/>
        </a:ln>
      </xdr:spPr>
    </xdr:pic>
    <xdr:clientData/>
  </xdr:twoCellAnchor>
  <xdr:twoCellAnchor editAs="oneCell">
    <xdr:from>
      <xdr:col>0</xdr:col>
      <xdr:colOff>514350</xdr:colOff>
      <xdr:row>9</xdr:row>
      <xdr:rowOff>0</xdr:rowOff>
    </xdr:from>
    <xdr:to>
      <xdr:col>0</xdr:col>
      <xdr:colOff>533400</xdr:colOff>
      <xdr:row>9</xdr:row>
      <xdr:rowOff>9525</xdr:rowOff>
    </xdr:to>
    <xdr:pic>
      <xdr:nvPicPr>
        <xdr:cNvPr id="66919088" name="Picture 49"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1457325"/>
          <a:ext cx="19050" cy="9525"/>
        </a:xfrm>
        <a:prstGeom prst="rect">
          <a:avLst/>
        </a:prstGeom>
        <a:noFill/>
        <a:ln w="9525">
          <a:noFill/>
          <a:miter lim="800000"/>
          <a:headEnd/>
          <a:tailEnd/>
        </a:ln>
      </xdr:spPr>
    </xdr:pic>
    <xdr:clientData/>
  </xdr:twoCellAnchor>
  <xdr:twoCellAnchor editAs="oneCell">
    <xdr:from>
      <xdr:col>0</xdr:col>
      <xdr:colOff>0</xdr:colOff>
      <xdr:row>10</xdr:row>
      <xdr:rowOff>0</xdr:rowOff>
    </xdr:from>
    <xdr:to>
      <xdr:col>0</xdr:col>
      <xdr:colOff>19050</xdr:colOff>
      <xdr:row>10</xdr:row>
      <xdr:rowOff>9525</xdr:rowOff>
    </xdr:to>
    <xdr:pic>
      <xdr:nvPicPr>
        <xdr:cNvPr id="66919089" name="Picture 50"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1619250"/>
          <a:ext cx="19050" cy="9525"/>
        </a:xfrm>
        <a:prstGeom prst="rect">
          <a:avLst/>
        </a:prstGeom>
        <a:noFill/>
        <a:ln w="9525">
          <a:noFill/>
          <a:miter lim="800000"/>
          <a:headEnd/>
          <a:tailEnd/>
        </a:ln>
      </xdr:spPr>
    </xdr:pic>
    <xdr:clientData/>
  </xdr:twoCellAnchor>
  <xdr:twoCellAnchor editAs="oneCell">
    <xdr:from>
      <xdr:col>0</xdr:col>
      <xdr:colOff>28575</xdr:colOff>
      <xdr:row>10</xdr:row>
      <xdr:rowOff>0</xdr:rowOff>
    </xdr:from>
    <xdr:to>
      <xdr:col>0</xdr:col>
      <xdr:colOff>161925</xdr:colOff>
      <xdr:row>10</xdr:row>
      <xdr:rowOff>114300</xdr:rowOff>
    </xdr:to>
    <xdr:pic>
      <xdr:nvPicPr>
        <xdr:cNvPr id="66919090" name="Picture 51" descr="http://ifs.marketcenter.com/common/images/chart.gif">
          <a:hlinkClick xmlns:r="http://schemas.openxmlformats.org/officeDocument/2006/relationships" r:id="rId12" tooltip="View chart of SOYBEANS (DAY) Jul 1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1619250"/>
          <a:ext cx="133350" cy="114300"/>
        </a:xfrm>
        <a:prstGeom prst="rect">
          <a:avLst/>
        </a:prstGeom>
        <a:noFill/>
        <a:ln w="9525">
          <a:noFill/>
          <a:miter lim="800000"/>
          <a:headEnd/>
          <a:tailEnd/>
        </a:ln>
      </xdr:spPr>
    </xdr:pic>
    <xdr:clientData/>
  </xdr:twoCellAnchor>
  <xdr:twoCellAnchor editAs="oneCell">
    <xdr:from>
      <xdr:col>0</xdr:col>
      <xdr:colOff>171450</xdr:colOff>
      <xdr:row>10</xdr:row>
      <xdr:rowOff>0</xdr:rowOff>
    </xdr:from>
    <xdr:to>
      <xdr:col>0</xdr:col>
      <xdr:colOff>190500</xdr:colOff>
      <xdr:row>10</xdr:row>
      <xdr:rowOff>9525</xdr:rowOff>
    </xdr:to>
    <xdr:pic>
      <xdr:nvPicPr>
        <xdr:cNvPr id="66919091" name="Picture 52"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1619250"/>
          <a:ext cx="19050" cy="9525"/>
        </a:xfrm>
        <a:prstGeom prst="rect">
          <a:avLst/>
        </a:prstGeom>
        <a:noFill/>
        <a:ln w="9525">
          <a:noFill/>
          <a:miter lim="800000"/>
          <a:headEnd/>
          <a:tailEnd/>
        </a:ln>
      </xdr:spPr>
    </xdr:pic>
    <xdr:clientData/>
  </xdr:twoCellAnchor>
  <xdr:twoCellAnchor editAs="oneCell">
    <xdr:from>
      <xdr:col>0</xdr:col>
      <xdr:colOff>200025</xdr:colOff>
      <xdr:row>10</xdr:row>
      <xdr:rowOff>0</xdr:rowOff>
    </xdr:from>
    <xdr:to>
      <xdr:col>0</xdr:col>
      <xdr:colOff>333375</xdr:colOff>
      <xdr:row>10</xdr:row>
      <xdr:rowOff>114300</xdr:rowOff>
    </xdr:to>
    <xdr:pic>
      <xdr:nvPicPr>
        <xdr:cNvPr id="66919092" name="Picture 53" descr="http://ifs.marketcenter.com/common/images/option.gif">
          <a:hlinkClick xmlns:r="http://schemas.openxmlformats.org/officeDocument/2006/relationships" r:id="" tooltip="View options for SOYBEANS (DAY) Jul 10"/>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1619250"/>
          <a:ext cx="133350" cy="114300"/>
        </a:xfrm>
        <a:prstGeom prst="rect">
          <a:avLst/>
        </a:prstGeom>
        <a:noFill/>
        <a:ln w="9525">
          <a:noFill/>
          <a:miter lim="800000"/>
          <a:headEnd/>
          <a:tailEnd/>
        </a:ln>
      </xdr:spPr>
    </xdr:pic>
    <xdr:clientData/>
  </xdr:twoCellAnchor>
  <xdr:twoCellAnchor editAs="oneCell">
    <xdr:from>
      <xdr:col>0</xdr:col>
      <xdr:colOff>342900</xdr:colOff>
      <xdr:row>10</xdr:row>
      <xdr:rowOff>0</xdr:rowOff>
    </xdr:from>
    <xdr:to>
      <xdr:col>0</xdr:col>
      <xdr:colOff>361950</xdr:colOff>
      <xdr:row>10</xdr:row>
      <xdr:rowOff>9525</xdr:rowOff>
    </xdr:to>
    <xdr:pic>
      <xdr:nvPicPr>
        <xdr:cNvPr id="66919093" name="Picture 54"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1619250"/>
          <a:ext cx="19050" cy="9525"/>
        </a:xfrm>
        <a:prstGeom prst="rect">
          <a:avLst/>
        </a:prstGeom>
        <a:noFill/>
        <a:ln w="9525">
          <a:noFill/>
          <a:miter lim="800000"/>
          <a:headEnd/>
          <a:tailEnd/>
        </a:ln>
      </xdr:spPr>
    </xdr:pic>
    <xdr:clientData/>
  </xdr:twoCellAnchor>
  <xdr:twoCellAnchor editAs="oneCell">
    <xdr:from>
      <xdr:col>0</xdr:col>
      <xdr:colOff>371475</xdr:colOff>
      <xdr:row>10</xdr:row>
      <xdr:rowOff>0</xdr:rowOff>
    </xdr:from>
    <xdr:to>
      <xdr:col>0</xdr:col>
      <xdr:colOff>504825</xdr:colOff>
      <xdr:row>10</xdr:row>
      <xdr:rowOff>114300</xdr:rowOff>
    </xdr:to>
    <xdr:pic>
      <xdr:nvPicPr>
        <xdr:cNvPr id="66919094" name="Picture 55"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1619250"/>
          <a:ext cx="133350" cy="114300"/>
        </a:xfrm>
        <a:prstGeom prst="rect">
          <a:avLst/>
        </a:prstGeom>
        <a:noFill/>
        <a:ln w="9525">
          <a:noFill/>
          <a:miter lim="800000"/>
          <a:headEnd/>
          <a:tailEnd/>
        </a:ln>
      </xdr:spPr>
    </xdr:pic>
    <xdr:clientData/>
  </xdr:twoCellAnchor>
  <xdr:twoCellAnchor editAs="oneCell">
    <xdr:from>
      <xdr:col>0</xdr:col>
      <xdr:colOff>514350</xdr:colOff>
      <xdr:row>10</xdr:row>
      <xdr:rowOff>0</xdr:rowOff>
    </xdr:from>
    <xdr:to>
      <xdr:col>0</xdr:col>
      <xdr:colOff>533400</xdr:colOff>
      <xdr:row>10</xdr:row>
      <xdr:rowOff>9525</xdr:rowOff>
    </xdr:to>
    <xdr:pic>
      <xdr:nvPicPr>
        <xdr:cNvPr id="66919095" name="Picture 56"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1619250"/>
          <a:ext cx="19050" cy="9525"/>
        </a:xfrm>
        <a:prstGeom prst="rect">
          <a:avLst/>
        </a:prstGeom>
        <a:noFill/>
        <a:ln w="9525">
          <a:noFill/>
          <a:miter lim="800000"/>
          <a:headEnd/>
          <a:tailEnd/>
        </a:ln>
      </xdr:spPr>
    </xdr:pic>
    <xdr:clientData/>
  </xdr:twoCellAnchor>
  <xdr:twoCellAnchor editAs="oneCell">
    <xdr:from>
      <xdr:col>0</xdr:col>
      <xdr:colOff>0</xdr:colOff>
      <xdr:row>11</xdr:row>
      <xdr:rowOff>0</xdr:rowOff>
    </xdr:from>
    <xdr:to>
      <xdr:col>0</xdr:col>
      <xdr:colOff>19050</xdr:colOff>
      <xdr:row>11</xdr:row>
      <xdr:rowOff>9525</xdr:rowOff>
    </xdr:to>
    <xdr:pic>
      <xdr:nvPicPr>
        <xdr:cNvPr id="66919096" name="Picture 57"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1781175"/>
          <a:ext cx="19050" cy="9525"/>
        </a:xfrm>
        <a:prstGeom prst="rect">
          <a:avLst/>
        </a:prstGeom>
        <a:noFill/>
        <a:ln w="9525">
          <a:noFill/>
          <a:miter lim="800000"/>
          <a:headEnd/>
          <a:tailEnd/>
        </a:ln>
      </xdr:spPr>
    </xdr:pic>
    <xdr:clientData/>
  </xdr:twoCellAnchor>
  <xdr:twoCellAnchor editAs="oneCell">
    <xdr:from>
      <xdr:col>0</xdr:col>
      <xdr:colOff>28575</xdr:colOff>
      <xdr:row>11</xdr:row>
      <xdr:rowOff>0</xdr:rowOff>
    </xdr:from>
    <xdr:to>
      <xdr:col>0</xdr:col>
      <xdr:colOff>161925</xdr:colOff>
      <xdr:row>11</xdr:row>
      <xdr:rowOff>114300</xdr:rowOff>
    </xdr:to>
    <xdr:pic>
      <xdr:nvPicPr>
        <xdr:cNvPr id="66919097" name="Picture 58" descr="http://ifs.marketcenter.com/common/images/chart.gif">
          <a:hlinkClick xmlns:r="http://schemas.openxmlformats.org/officeDocument/2006/relationships" r:id="rId13" tooltip="View chart of SOYBEANS (DAY) Aug 1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1781175"/>
          <a:ext cx="133350" cy="114300"/>
        </a:xfrm>
        <a:prstGeom prst="rect">
          <a:avLst/>
        </a:prstGeom>
        <a:noFill/>
        <a:ln w="9525">
          <a:noFill/>
          <a:miter lim="800000"/>
          <a:headEnd/>
          <a:tailEnd/>
        </a:ln>
      </xdr:spPr>
    </xdr:pic>
    <xdr:clientData/>
  </xdr:twoCellAnchor>
  <xdr:twoCellAnchor editAs="oneCell">
    <xdr:from>
      <xdr:col>0</xdr:col>
      <xdr:colOff>171450</xdr:colOff>
      <xdr:row>11</xdr:row>
      <xdr:rowOff>0</xdr:rowOff>
    </xdr:from>
    <xdr:to>
      <xdr:col>0</xdr:col>
      <xdr:colOff>190500</xdr:colOff>
      <xdr:row>11</xdr:row>
      <xdr:rowOff>9525</xdr:rowOff>
    </xdr:to>
    <xdr:pic>
      <xdr:nvPicPr>
        <xdr:cNvPr id="66919098" name="Picture 59"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1781175"/>
          <a:ext cx="19050" cy="9525"/>
        </a:xfrm>
        <a:prstGeom prst="rect">
          <a:avLst/>
        </a:prstGeom>
        <a:noFill/>
        <a:ln w="9525">
          <a:noFill/>
          <a:miter lim="800000"/>
          <a:headEnd/>
          <a:tailEnd/>
        </a:ln>
      </xdr:spPr>
    </xdr:pic>
    <xdr:clientData/>
  </xdr:twoCellAnchor>
  <xdr:twoCellAnchor editAs="oneCell">
    <xdr:from>
      <xdr:col>0</xdr:col>
      <xdr:colOff>200025</xdr:colOff>
      <xdr:row>11</xdr:row>
      <xdr:rowOff>0</xdr:rowOff>
    </xdr:from>
    <xdr:to>
      <xdr:col>0</xdr:col>
      <xdr:colOff>333375</xdr:colOff>
      <xdr:row>11</xdr:row>
      <xdr:rowOff>114300</xdr:rowOff>
    </xdr:to>
    <xdr:pic>
      <xdr:nvPicPr>
        <xdr:cNvPr id="66919099" name="Picture 60" descr="http://ifs.marketcenter.com/common/images/option.gif">
          <a:hlinkClick xmlns:r="http://schemas.openxmlformats.org/officeDocument/2006/relationships" r:id="" tooltip="View options for SOYBEANS (DAY) Aug 10"/>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1781175"/>
          <a:ext cx="133350" cy="114300"/>
        </a:xfrm>
        <a:prstGeom prst="rect">
          <a:avLst/>
        </a:prstGeom>
        <a:noFill/>
        <a:ln w="9525">
          <a:noFill/>
          <a:miter lim="800000"/>
          <a:headEnd/>
          <a:tailEnd/>
        </a:ln>
      </xdr:spPr>
    </xdr:pic>
    <xdr:clientData/>
  </xdr:twoCellAnchor>
  <xdr:twoCellAnchor editAs="oneCell">
    <xdr:from>
      <xdr:col>0</xdr:col>
      <xdr:colOff>342900</xdr:colOff>
      <xdr:row>11</xdr:row>
      <xdr:rowOff>0</xdr:rowOff>
    </xdr:from>
    <xdr:to>
      <xdr:col>0</xdr:col>
      <xdr:colOff>361950</xdr:colOff>
      <xdr:row>11</xdr:row>
      <xdr:rowOff>9525</xdr:rowOff>
    </xdr:to>
    <xdr:pic>
      <xdr:nvPicPr>
        <xdr:cNvPr id="66919100" name="Picture 61"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1781175"/>
          <a:ext cx="19050" cy="9525"/>
        </a:xfrm>
        <a:prstGeom prst="rect">
          <a:avLst/>
        </a:prstGeom>
        <a:noFill/>
        <a:ln w="9525">
          <a:noFill/>
          <a:miter lim="800000"/>
          <a:headEnd/>
          <a:tailEnd/>
        </a:ln>
      </xdr:spPr>
    </xdr:pic>
    <xdr:clientData/>
  </xdr:twoCellAnchor>
  <xdr:twoCellAnchor editAs="oneCell">
    <xdr:from>
      <xdr:col>0</xdr:col>
      <xdr:colOff>371475</xdr:colOff>
      <xdr:row>11</xdr:row>
      <xdr:rowOff>0</xdr:rowOff>
    </xdr:from>
    <xdr:to>
      <xdr:col>0</xdr:col>
      <xdr:colOff>504825</xdr:colOff>
      <xdr:row>11</xdr:row>
      <xdr:rowOff>114300</xdr:rowOff>
    </xdr:to>
    <xdr:pic>
      <xdr:nvPicPr>
        <xdr:cNvPr id="66919101" name="Picture 62"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1781175"/>
          <a:ext cx="133350" cy="114300"/>
        </a:xfrm>
        <a:prstGeom prst="rect">
          <a:avLst/>
        </a:prstGeom>
        <a:noFill/>
        <a:ln w="9525">
          <a:noFill/>
          <a:miter lim="800000"/>
          <a:headEnd/>
          <a:tailEnd/>
        </a:ln>
      </xdr:spPr>
    </xdr:pic>
    <xdr:clientData/>
  </xdr:twoCellAnchor>
  <xdr:twoCellAnchor editAs="oneCell">
    <xdr:from>
      <xdr:col>0</xdr:col>
      <xdr:colOff>514350</xdr:colOff>
      <xdr:row>11</xdr:row>
      <xdr:rowOff>0</xdr:rowOff>
    </xdr:from>
    <xdr:to>
      <xdr:col>0</xdr:col>
      <xdr:colOff>533400</xdr:colOff>
      <xdr:row>11</xdr:row>
      <xdr:rowOff>9525</xdr:rowOff>
    </xdr:to>
    <xdr:pic>
      <xdr:nvPicPr>
        <xdr:cNvPr id="66919102" name="Picture 63"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1781175"/>
          <a:ext cx="19050" cy="9525"/>
        </a:xfrm>
        <a:prstGeom prst="rect">
          <a:avLst/>
        </a:prstGeom>
        <a:noFill/>
        <a:ln w="9525">
          <a:noFill/>
          <a:miter lim="800000"/>
          <a:headEnd/>
          <a:tailEnd/>
        </a:ln>
      </xdr:spPr>
    </xdr:pic>
    <xdr:clientData/>
  </xdr:twoCellAnchor>
  <xdr:twoCellAnchor editAs="oneCell">
    <xdr:from>
      <xdr:col>0</xdr:col>
      <xdr:colOff>0</xdr:colOff>
      <xdr:row>12</xdr:row>
      <xdr:rowOff>0</xdr:rowOff>
    </xdr:from>
    <xdr:to>
      <xdr:col>0</xdr:col>
      <xdr:colOff>19050</xdr:colOff>
      <xdr:row>12</xdr:row>
      <xdr:rowOff>9525</xdr:rowOff>
    </xdr:to>
    <xdr:pic>
      <xdr:nvPicPr>
        <xdr:cNvPr id="66919103" name="Picture 64"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1943100"/>
          <a:ext cx="19050" cy="9525"/>
        </a:xfrm>
        <a:prstGeom prst="rect">
          <a:avLst/>
        </a:prstGeom>
        <a:noFill/>
        <a:ln w="9525">
          <a:noFill/>
          <a:miter lim="800000"/>
          <a:headEnd/>
          <a:tailEnd/>
        </a:ln>
      </xdr:spPr>
    </xdr:pic>
    <xdr:clientData/>
  </xdr:twoCellAnchor>
  <xdr:twoCellAnchor editAs="oneCell">
    <xdr:from>
      <xdr:col>0</xdr:col>
      <xdr:colOff>28575</xdr:colOff>
      <xdr:row>12</xdr:row>
      <xdr:rowOff>0</xdr:rowOff>
    </xdr:from>
    <xdr:to>
      <xdr:col>0</xdr:col>
      <xdr:colOff>161925</xdr:colOff>
      <xdr:row>12</xdr:row>
      <xdr:rowOff>114300</xdr:rowOff>
    </xdr:to>
    <xdr:pic>
      <xdr:nvPicPr>
        <xdr:cNvPr id="66919104" name="Picture 65" descr="http://ifs.marketcenter.com/common/images/chart.gif">
          <a:hlinkClick xmlns:r="http://schemas.openxmlformats.org/officeDocument/2006/relationships" r:id="rId14" tooltip="View chart of SOYBEANS (DAY) Sep 1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1943100"/>
          <a:ext cx="133350" cy="114300"/>
        </a:xfrm>
        <a:prstGeom prst="rect">
          <a:avLst/>
        </a:prstGeom>
        <a:noFill/>
        <a:ln w="9525">
          <a:noFill/>
          <a:miter lim="800000"/>
          <a:headEnd/>
          <a:tailEnd/>
        </a:ln>
      </xdr:spPr>
    </xdr:pic>
    <xdr:clientData/>
  </xdr:twoCellAnchor>
  <xdr:twoCellAnchor editAs="oneCell">
    <xdr:from>
      <xdr:col>0</xdr:col>
      <xdr:colOff>171450</xdr:colOff>
      <xdr:row>12</xdr:row>
      <xdr:rowOff>0</xdr:rowOff>
    </xdr:from>
    <xdr:to>
      <xdr:col>0</xdr:col>
      <xdr:colOff>190500</xdr:colOff>
      <xdr:row>12</xdr:row>
      <xdr:rowOff>9525</xdr:rowOff>
    </xdr:to>
    <xdr:pic>
      <xdr:nvPicPr>
        <xdr:cNvPr id="66919105" name="Picture 66"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1943100"/>
          <a:ext cx="19050" cy="9525"/>
        </a:xfrm>
        <a:prstGeom prst="rect">
          <a:avLst/>
        </a:prstGeom>
        <a:noFill/>
        <a:ln w="9525">
          <a:noFill/>
          <a:miter lim="800000"/>
          <a:headEnd/>
          <a:tailEnd/>
        </a:ln>
      </xdr:spPr>
    </xdr:pic>
    <xdr:clientData/>
  </xdr:twoCellAnchor>
  <xdr:twoCellAnchor editAs="oneCell">
    <xdr:from>
      <xdr:col>0</xdr:col>
      <xdr:colOff>200025</xdr:colOff>
      <xdr:row>12</xdr:row>
      <xdr:rowOff>0</xdr:rowOff>
    </xdr:from>
    <xdr:to>
      <xdr:col>0</xdr:col>
      <xdr:colOff>333375</xdr:colOff>
      <xdr:row>12</xdr:row>
      <xdr:rowOff>114300</xdr:rowOff>
    </xdr:to>
    <xdr:pic>
      <xdr:nvPicPr>
        <xdr:cNvPr id="66919106" name="Picture 67" descr="http://ifs.marketcenter.com/common/images/option.gif">
          <a:hlinkClick xmlns:r="http://schemas.openxmlformats.org/officeDocument/2006/relationships" r:id="" tooltip="View options for SOYBEANS (DAY) Sep 10"/>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1943100"/>
          <a:ext cx="133350" cy="114300"/>
        </a:xfrm>
        <a:prstGeom prst="rect">
          <a:avLst/>
        </a:prstGeom>
        <a:noFill/>
        <a:ln w="9525">
          <a:noFill/>
          <a:miter lim="800000"/>
          <a:headEnd/>
          <a:tailEnd/>
        </a:ln>
      </xdr:spPr>
    </xdr:pic>
    <xdr:clientData/>
  </xdr:twoCellAnchor>
  <xdr:twoCellAnchor editAs="oneCell">
    <xdr:from>
      <xdr:col>0</xdr:col>
      <xdr:colOff>342900</xdr:colOff>
      <xdr:row>12</xdr:row>
      <xdr:rowOff>0</xdr:rowOff>
    </xdr:from>
    <xdr:to>
      <xdr:col>0</xdr:col>
      <xdr:colOff>361950</xdr:colOff>
      <xdr:row>12</xdr:row>
      <xdr:rowOff>9525</xdr:rowOff>
    </xdr:to>
    <xdr:pic>
      <xdr:nvPicPr>
        <xdr:cNvPr id="66919107" name="Picture 68"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1943100"/>
          <a:ext cx="19050" cy="9525"/>
        </a:xfrm>
        <a:prstGeom prst="rect">
          <a:avLst/>
        </a:prstGeom>
        <a:noFill/>
        <a:ln w="9525">
          <a:noFill/>
          <a:miter lim="800000"/>
          <a:headEnd/>
          <a:tailEnd/>
        </a:ln>
      </xdr:spPr>
    </xdr:pic>
    <xdr:clientData/>
  </xdr:twoCellAnchor>
  <xdr:twoCellAnchor editAs="oneCell">
    <xdr:from>
      <xdr:col>0</xdr:col>
      <xdr:colOff>371475</xdr:colOff>
      <xdr:row>12</xdr:row>
      <xdr:rowOff>0</xdr:rowOff>
    </xdr:from>
    <xdr:to>
      <xdr:col>0</xdr:col>
      <xdr:colOff>504825</xdr:colOff>
      <xdr:row>12</xdr:row>
      <xdr:rowOff>114300</xdr:rowOff>
    </xdr:to>
    <xdr:pic>
      <xdr:nvPicPr>
        <xdr:cNvPr id="66919108" name="Picture 69"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1943100"/>
          <a:ext cx="133350" cy="114300"/>
        </a:xfrm>
        <a:prstGeom prst="rect">
          <a:avLst/>
        </a:prstGeom>
        <a:noFill/>
        <a:ln w="9525">
          <a:noFill/>
          <a:miter lim="800000"/>
          <a:headEnd/>
          <a:tailEnd/>
        </a:ln>
      </xdr:spPr>
    </xdr:pic>
    <xdr:clientData/>
  </xdr:twoCellAnchor>
  <xdr:twoCellAnchor editAs="oneCell">
    <xdr:from>
      <xdr:col>0</xdr:col>
      <xdr:colOff>514350</xdr:colOff>
      <xdr:row>12</xdr:row>
      <xdr:rowOff>0</xdr:rowOff>
    </xdr:from>
    <xdr:to>
      <xdr:col>0</xdr:col>
      <xdr:colOff>533400</xdr:colOff>
      <xdr:row>12</xdr:row>
      <xdr:rowOff>9525</xdr:rowOff>
    </xdr:to>
    <xdr:pic>
      <xdr:nvPicPr>
        <xdr:cNvPr id="66919109" name="Picture 70"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1943100"/>
          <a:ext cx="19050" cy="9525"/>
        </a:xfrm>
        <a:prstGeom prst="rect">
          <a:avLst/>
        </a:prstGeom>
        <a:noFill/>
        <a:ln w="9525">
          <a:noFill/>
          <a:miter lim="800000"/>
          <a:headEnd/>
          <a:tailEnd/>
        </a:ln>
      </xdr:spPr>
    </xdr:pic>
    <xdr:clientData/>
  </xdr:twoCellAnchor>
  <xdr:twoCellAnchor editAs="oneCell">
    <xdr:from>
      <xdr:col>0</xdr:col>
      <xdr:colOff>0</xdr:colOff>
      <xdr:row>13</xdr:row>
      <xdr:rowOff>0</xdr:rowOff>
    </xdr:from>
    <xdr:to>
      <xdr:col>0</xdr:col>
      <xdr:colOff>19050</xdr:colOff>
      <xdr:row>13</xdr:row>
      <xdr:rowOff>9525</xdr:rowOff>
    </xdr:to>
    <xdr:pic>
      <xdr:nvPicPr>
        <xdr:cNvPr id="66919110" name="Picture 71"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2105025"/>
          <a:ext cx="19050" cy="9525"/>
        </a:xfrm>
        <a:prstGeom prst="rect">
          <a:avLst/>
        </a:prstGeom>
        <a:noFill/>
        <a:ln w="9525">
          <a:noFill/>
          <a:miter lim="800000"/>
          <a:headEnd/>
          <a:tailEnd/>
        </a:ln>
      </xdr:spPr>
    </xdr:pic>
    <xdr:clientData/>
  </xdr:twoCellAnchor>
  <xdr:twoCellAnchor editAs="oneCell">
    <xdr:from>
      <xdr:col>0</xdr:col>
      <xdr:colOff>28575</xdr:colOff>
      <xdr:row>13</xdr:row>
      <xdr:rowOff>0</xdr:rowOff>
    </xdr:from>
    <xdr:to>
      <xdr:col>0</xdr:col>
      <xdr:colOff>161925</xdr:colOff>
      <xdr:row>13</xdr:row>
      <xdr:rowOff>114300</xdr:rowOff>
    </xdr:to>
    <xdr:pic>
      <xdr:nvPicPr>
        <xdr:cNvPr id="66919111" name="Picture 72" descr="http://ifs.marketcenter.com/common/images/chart.gif">
          <a:hlinkClick xmlns:r="http://schemas.openxmlformats.org/officeDocument/2006/relationships" r:id="rId15" tooltip="View chart of SOYBEANS (DAY) Nov 1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2105025"/>
          <a:ext cx="133350" cy="114300"/>
        </a:xfrm>
        <a:prstGeom prst="rect">
          <a:avLst/>
        </a:prstGeom>
        <a:noFill/>
        <a:ln w="9525">
          <a:noFill/>
          <a:miter lim="800000"/>
          <a:headEnd/>
          <a:tailEnd/>
        </a:ln>
      </xdr:spPr>
    </xdr:pic>
    <xdr:clientData/>
  </xdr:twoCellAnchor>
  <xdr:twoCellAnchor editAs="oneCell">
    <xdr:from>
      <xdr:col>0</xdr:col>
      <xdr:colOff>171450</xdr:colOff>
      <xdr:row>13</xdr:row>
      <xdr:rowOff>0</xdr:rowOff>
    </xdr:from>
    <xdr:to>
      <xdr:col>0</xdr:col>
      <xdr:colOff>190500</xdr:colOff>
      <xdr:row>13</xdr:row>
      <xdr:rowOff>9525</xdr:rowOff>
    </xdr:to>
    <xdr:pic>
      <xdr:nvPicPr>
        <xdr:cNvPr id="66919112" name="Picture 73"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2105025"/>
          <a:ext cx="19050" cy="9525"/>
        </a:xfrm>
        <a:prstGeom prst="rect">
          <a:avLst/>
        </a:prstGeom>
        <a:noFill/>
        <a:ln w="9525">
          <a:noFill/>
          <a:miter lim="800000"/>
          <a:headEnd/>
          <a:tailEnd/>
        </a:ln>
      </xdr:spPr>
    </xdr:pic>
    <xdr:clientData/>
  </xdr:twoCellAnchor>
  <xdr:twoCellAnchor editAs="oneCell">
    <xdr:from>
      <xdr:col>0</xdr:col>
      <xdr:colOff>200025</xdr:colOff>
      <xdr:row>13</xdr:row>
      <xdr:rowOff>0</xdr:rowOff>
    </xdr:from>
    <xdr:to>
      <xdr:col>0</xdr:col>
      <xdr:colOff>333375</xdr:colOff>
      <xdr:row>13</xdr:row>
      <xdr:rowOff>114300</xdr:rowOff>
    </xdr:to>
    <xdr:pic>
      <xdr:nvPicPr>
        <xdr:cNvPr id="66919113" name="Picture 74" descr="http://ifs.marketcenter.com/common/images/option.gif">
          <a:hlinkClick xmlns:r="http://schemas.openxmlformats.org/officeDocument/2006/relationships" r:id="" tooltip="View options for SOYBEANS (DAY) Nov 10"/>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2105025"/>
          <a:ext cx="133350" cy="114300"/>
        </a:xfrm>
        <a:prstGeom prst="rect">
          <a:avLst/>
        </a:prstGeom>
        <a:noFill/>
        <a:ln w="9525">
          <a:noFill/>
          <a:miter lim="800000"/>
          <a:headEnd/>
          <a:tailEnd/>
        </a:ln>
      </xdr:spPr>
    </xdr:pic>
    <xdr:clientData/>
  </xdr:twoCellAnchor>
  <xdr:twoCellAnchor editAs="oneCell">
    <xdr:from>
      <xdr:col>0</xdr:col>
      <xdr:colOff>342900</xdr:colOff>
      <xdr:row>13</xdr:row>
      <xdr:rowOff>0</xdr:rowOff>
    </xdr:from>
    <xdr:to>
      <xdr:col>0</xdr:col>
      <xdr:colOff>361950</xdr:colOff>
      <xdr:row>13</xdr:row>
      <xdr:rowOff>9525</xdr:rowOff>
    </xdr:to>
    <xdr:pic>
      <xdr:nvPicPr>
        <xdr:cNvPr id="66919114" name="Picture 75"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2105025"/>
          <a:ext cx="19050" cy="9525"/>
        </a:xfrm>
        <a:prstGeom prst="rect">
          <a:avLst/>
        </a:prstGeom>
        <a:noFill/>
        <a:ln w="9525">
          <a:noFill/>
          <a:miter lim="800000"/>
          <a:headEnd/>
          <a:tailEnd/>
        </a:ln>
      </xdr:spPr>
    </xdr:pic>
    <xdr:clientData/>
  </xdr:twoCellAnchor>
  <xdr:twoCellAnchor editAs="oneCell">
    <xdr:from>
      <xdr:col>0</xdr:col>
      <xdr:colOff>371475</xdr:colOff>
      <xdr:row>13</xdr:row>
      <xdr:rowOff>0</xdr:rowOff>
    </xdr:from>
    <xdr:to>
      <xdr:col>0</xdr:col>
      <xdr:colOff>504825</xdr:colOff>
      <xdr:row>13</xdr:row>
      <xdr:rowOff>114300</xdr:rowOff>
    </xdr:to>
    <xdr:pic>
      <xdr:nvPicPr>
        <xdr:cNvPr id="66919115" name="Picture 76"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2105025"/>
          <a:ext cx="133350" cy="114300"/>
        </a:xfrm>
        <a:prstGeom prst="rect">
          <a:avLst/>
        </a:prstGeom>
        <a:noFill/>
        <a:ln w="9525">
          <a:noFill/>
          <a:miter lim="800000"/>
          <a:headEnd/>
          <a:tailEnd/>
        </a:ln>
      </xdr:spPr>
    </xdr:pic>
    <xdr:clientData/>
  </xdr:twoCellAnchor>
  <xdr:twoCellAnchor editAs="oneCell">
    <xdr:from>
      <xdr:col>0</xdr:col>
      <xdr:colOff>514350</xdr:colOff>
      <xdr:row>13</xdr:row>
      <xdr:rowOff>0</xdr:rowOff>
    </xdr:from>
    <xdr:to>
      <xdr:col>0</xdr:col>
      <xdr:colOff>533400</xdr:colOff>
      <xdr:row>13</xdr:row>
      <xdr:rowOff>9525</xdr:rowOff>
    </xdr:to>
    <xdr:pic>
      <xdr:nvPicPr>
        <xdr:cNvPr id="66919116" name="Picture 77"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2105025"/>
          <a:ext cx="19050" cy="9525"/>
        </a:xfrm>
        <a:prstGeom prst="rect">
          <a:avLst/>
        </a:prstGeom>
        <a:noFill/>
        <a:ln w="9525">
          <a:noFill/>
          <a:miter lim="800000"/>
          <a:headEnd/>
          <a:tailEnd/>
        </a:ln>
      </xdr:spPr>
    </xdr:pic>
    <xdr:clientData/>
  </xdr:twoCellAnchor>
  <xdr:twoCellAnchor editAs="oneCell">
    <xdr:from>
      <xdr:col>0</xdr:col>
      <xdr:colOff>0</xdr:colOff>
      <xdr:row>14</xdr:row>
      <xdr:rowOff>0</xdr:rowOff>
    </xdr:from>
    <xdr:to>
      <xdr:col>0</xdr:col>
      <xdr:colOff>19050</xdr:colOff>
      <xdr:row>14</xdr:row>
      <xdr:rowOff>9525</xdr:rowOff>
    </xdr:to>
    <xdr:pic>
      <xdr:nvPicPr>
        <xdr:cNvPr id="66919117" name="Picture 78"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2266950"/>
          <a:ext cx="19050" cy="9525"/>
        </a:xfrm>
        <a:prstGeom prst="rect">
          <a:avLst/>
        </a:prstGeom>
        <a:noFill/>
        <a:ln w="9525">
          <a:noFill/>
          <a:miter lim="800000"/>
          <a:headEnd/>
          <a:tailEnd/>
        </a:ln>
      </xdr:spPr>
    </xdr:pic>
    <xdr:clientData/>
  </xdr:twoCellAnchor>
  <xdr:twoCellAnchor editAs="oneCell">
    <xdr:from>
      <xdr:col>0</xdr:col>
      <xdr:colOff>28575</xdr:colOff>
      <xdr:row>14</xdr:row>
      <xdr:rowOff>0</xdr:rowOff>
    </xdr:from>
    <xdr:to>
      <xdr:col>0</xdr:col>
      <xdr:colOff>161925</xdr:colOff>
      <xdr:row>14</xdr:row>
      <xdr:rowOff>114300</xdr:rowOff>
    </xdr:to>
    <xdr:pic>
      <xdr:nvPicPr>
        <xdr:cNvPr id="66919118" name="Picture 79" descr="http://ifs.marketcenter.com/common/images/chart.gif">
          <a:hlinkClick xmlns:r="http://schemas.openxmlformats.org/officeDocument/2006/relationships" r:id="rId16" tooltip="View chart of SOYBEANS (DAY) Jan 11"/>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2266950"/>
          <a:ext cx="133350" cy="114300"/>
        </a:xfrm>
        <a:prstGeom prst="rect">
          <a:avLst/>
        </a:prstGeom>
        <a:noFill/>
        <a:ln w="9525">
          <a:noFill/>
          <a:miter lim="800000"/>
          <a:headEnd/>
          <a:tailEnd/>
        </a:ln>
      </xdr:spPr>
    </xdr:pic>
    <xdr:clientData/>
  </xdr:twoCellAnchor>
  <xdr:twoCellAnchor editAs="oneCell">
    <xdr:from>
      <xdr:col>0</xdr:col>
      <xdr:colOff>171450</xdr:colOff>
      <xdr:row>14</xdr:row>
      <xdr:rowOff>0</xdr:rowOff>
    </xdr:from>
    <xdr:to>
      <xdr:col>0</xdr:col>
      <xdr:colOff>190500</xdr:colOff>
      <xdr:row>14</xdr:row>
      <xdr:rowOff>9525</xdr:rowOff>
    </xdr:to>
    <xdr:pic>
      <xdr:nvPicPr>
        <xdr:cNvPr id="66919119" name="Picture 80"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2266950"/>
          <a:ext cx="19050" cy="9525"/>
        </a:xfrm>
        <a:prstGeom prst="rect">
          <a:avLst/>
        </a:prstGeom>
        <a:noFill/>
        <a:ln w="9525">
          <a:noFill/>
          <a:miter lim="800000"/>
          <a:headEnd/>
          <a:tailEnd/>
        </a:ln>
      </xdr:spPr>
    </xdr:pic>
    <xdr:clientData/>
  </xdr:twoCellAnchor>
  <xdr:twoCellAnchor editAs="oneCell">
    <xdr:from>
      <xdr:col>0</xdr:col>
      <xdr:colOff>200025</xdr:colOff>
      <xdr:row>14</xdr:row>
      <xdr:rowOff>0</xdr:rowOff>
    </xdr:from>
    <xdr:to>
      <xdr:col>0</xdr:col>
      <xdr:colOff>333375</xdr:colOff>
      <xdr:row>14</xdr:row>
      <xdr:rowOff>114300</xdr:rowOff>
    </xdr:to>
    <xdr:pic>
      <xdr:nvPicPr>
        <xdr:cNvPr id="66919120" name="Picture 81" descr="http://ifs.marketcenter.com/common/images/option.gif">
          <a:hlinkClick xmlns:r="http://schemas.openxmlformats.org/officeDocument/2006/relationships" r:id="" tooltip="View options for SOYBEANS (DAY) Jan 11"/>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2266950"/>
          <a:ext cx="133350" cy="114300"/>
        </a:xfrm>
        <a:prstGeom prst="rect">
          <a:avLst/>
        </a:prstGeom>
        <a:noFill/>
        <a:ln w="9525">
          <a:noFill/>
          <a:miter lim="800000"/>
          <a:headEnd/>
          <a:tailEnd/>
        </a:ln>
      </xdr:spPr>
    </xdr:pic>
    <xdr:clientData/>
  </xdr:twoCellAnchor>
  <xdr:twoCellAnchor editAs="oneCell">
    <xdr:from>
      <xdr:col>0</xdr:col>
      <xdr:colOff>342900</xdr:colOff>
      <xdr:row>14</xdr:row>
      <xdr:rowOff>0</xdr:rowOff>
    </xdr:from>
    <xdr:to>
      <xdr:col>0</xdr:col>
      <xdr:colOff>361950</xdr:colOff>
      <xdr:row>14</xdr:row>
      <xdr:rowOff>9525</xdr:rowOff>
    </xdr:to>
    <xdr:pic>
      <xdr:nvPicPr>
        <xdr:cNvPr id="66919121" name="Picture 82"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2266950"/>
          <a:ext cx="19050" cy="9525"/>
        </a:xfrm>
        <a:prstGeom prst="rect">
          <a:avLst/>
        </a:prstGeom>
        <a:noFill/>
        <a:ln w="9525">
          <a:noFill/>
          <a:miter lim="800000"/>
          <a:headEnd/>
          <a:tailEnd/>
        </a:ln>
      </xdr:spPr>
    </xdr:pic>
    <xdr:clientData/>
  </xdr:twoCellAnchor>
  <xdr:twoCellAnchor editAs="oneCell">
    <xdr:from>
      <xdr:col>0</xdr:col>
      <xdr:colOff>371475</xdr:colOff>
      <xdr:row>14</xdr:row>
      <xdr:rowOff>0</xdr:rowOff>
    </xdr:from>
    <xdr:to>
      <xdr:col>0</xdr:col>
      <xdr:colOff>504825</xdr:colOff>
      <xdr:row>14</xdr:row>
      <xdr:rowOff>114300</xdr:rowOff>
    </xdr:to>
    <xdr:pic>
      <xdr:nvPicPr>
        <xdr:cNvPr id="66919122" name="Picture 83"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2266950"/>
          <a:ext cx="133350" cy="114300"/>
        </a:xfrm>
        <a:prstGeom prst="rect">
          <a:avLst/>
        </a:prstGeom>
        <a:noFill/>
        <a:ln w="9525">
          <a:noFill/>
          <a:miter lim="800000"/>
          <a:headEnd/>
          <a:tailEnd/>
        </a:ln>
      </xdr:spPr>
    </xdr:pic>
    <xdr:clientData/>
  </xdr:twoCellAnchor>
  <xdr:twoCellAnchor editAs="oneCell">
    <xdr:from>
      <xdr:col>0</xdr:col>
      <xdr:colOff>514350</xdr:colOff>
      <xdr:row>14</xdr:row>
      <xdr:rowOff>0</xdr:rowOff>
    </xdr:from>
    <xdr:to>
      <xdr:col>0</xdr:col>
      <xdr:colOff>533400</xdr:colOff>
      <xdr:row>14</xdr:row>
      <xdr:rowOff>9525</xdr:rowOff>
    </xdr:to>
    <xdr:pic>
      <xdr:nvPicPr>
        <xdr:cNvPr id="66919123" name="Picture 84"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2266950"/>
          <a:ext cx="19050" cy="9525"/>
        </a:xfrm>
        <a:prstGeom prst="rect">
          <a:avLst/>
        </a:prstGeom>
        <a:noFill/>
        <a:ln w="9525">
          <a:noFill/>
          <a:miter lim="800000"/>
          <a:headEnd/>
          <a:tailEnd/>
        </a:ln>
      </xdr:spPr>
    </xdr:pic>
    <xdr:clientData/>
  </xdr:twoCellAnchor>
  <xdr:twoCellAnchor editAs="oneCell">
    <xdr:from>
      <xdr:col>0</xdr:col>
      <xdr:colOff>0</xdr:colOff>
      <xdr:row>15</xdr:row>
      <xdr:rowOff>0</xdr:rowOff>
    </xdr:from>
    <xdr:to>
      <xdr:col>0</xdr:col>
      <xdr:colOff>19050</xdr:colOff>
      <xdr:row>15</xdr:row>
      <xdr:rowOff>9525</xdr:rowOff>
    </xdr:to>
    <xdr:pic>
      <xdr:nvPicPr>
        <xdr:cNvPr id="66919124" name="Picture 85"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2428875"/>
          <a:ext cx="19050" cy="9525"/>
        </a:xfrm>
        <a:prstGeom prst="rect">
          <a:avLst/>
        </a:prstGeom>
        <a:noFill/>
        <a:ln w="9525">
          <a:noFill/>
          <a:miter lim="800000"/>
          <a:headEnd/>
          <a:tailEnd/>
        </a:ln>
      </xdr:spPr>
    </xdr:pic>
    <xdr:clientData/>
  </xdr:twoCellAnchor>
  <xdr:twoCellAnchor editAs="oneCell">
    <xdr:from>
      <xdr:col>0</xdr:col>
      <xdr:colOff>28575</xdr:colOff>
      <xdr:row>15</xdr:row>
      <xdr:rowOff>0</xdr:rowOff>
    </xdr:from>
    <xdr:to>
      <xdr:col>0</xdr:col>
      <xdr:colOff>161925</xdr:colOff>
      <xdr:row>15</xdr:row>
      <xdr:rowOff>114300</xdr:rowOff>
    </xdr:to>
    <xdr:pic>
      <xdr:nvPicPr>
        <xdr:cNvPr id="66919125" name="Picture 86" descr="http://ifs.marketcenter.com/common/images/chart.gif">
          <a:hlinkClick xmlns:r="http://schemas.openxmlformats.org/officeDocument/2006/relationships" r:id="rId17" tooltip="View chart of SOYBEANS (DAY) Mar 11"/>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2428875"/>
          <a:ext cx="133350" cy="114300"/>
        </a:xfrm>
        <a:prstGeom prst="rect">
          <a:avLst/>
        </a:prstGeom>
        <a:noFill/>
        <a:ln w="9525">
          <a:noFill/>
          <a:miter lim="800000"/>
          <a:headEnd/>
          <a:tailEnd/>
        </a:ln>
      </xdr:spPr>
    </xdr:pic>
    <xdr:clientData/>
  </xdr:twoCellAnchor>
  <xdr:twoCellAnchor editAs="oneCell">
    <xdr:from>
      <xdr:col>0</xdr:col>
      <xdr:colOff>171450</xdr:colOff>
      <xdr:row>15</xdr:row>
      <xdr:rowOff>0</xdr:rowOff>
    </xdr:from>
    <xdr:to>
      <xdr:col>0</xdr:col>
      <xdr:colOff>190500</xdr:colOff>
      <xdr:row>15</xdr:row>
      <xdr:rowOff>9525</xdr:rowOff>
    </xdr:to>
    <xdr:pic>
      <xdr:nvPicPr>
        <xdr:cNvPr id="66919126" name="Picture 87"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2428875"/>
          <a:ext cx="19050" cy="9525"/>
        </a:xfrm>
        <a:prstGeom prst="rect">
          <a:avLst/>
        </a:prstGeom>
        <a:noFill/>
        <a:ln w="9525">
          <a:noFill/>
          <a:miter lim="800000"/>
          <a:headEnd/>
          <a:tailEnd/>
        </a:ln>
      </xdr:spPr>
    </xdr:pic>
    <xdr:clientData/>
  </xdr:twoCellAnchor>
  <xdr:twoCellAnchor editAs="oneCell">
    <xdr:from>
      <xdr:col>0</xdr:col>
      <xdr:colOff>200025</xdr:colOff>
      <xdr:row>15</xdr:row>
      <xdr:rowOff>0</xdr:rowOff>
    </xdr:from>
    <xdr:to>
      <xdr:col>0</xdr:col>
      <xdr:colOff>333375</xdr:colOff>
      <xdr:row>15</xdr:row>
      <xdr:rowOff>114300</xdr:rowOff>
    </xdr:to>
    <xdr:pic>
      <xdr:nvPicPr>
        <xdr:cNvPr id="66919127" name="Picture 88" descr="http://ifs.marketcenter.com/common/images/option.gif">
          <a:hlinkClick xmlns:r="http://schemas.openxmlformats.org/officeDocument/2006/relationships" r:id="" tooltip="View options for SOYBEANS (DAY) Mar 11"/>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2428875"/>
          <a:ext cx="133350" cy="114300"/>
        </a:xfrm>
        <a:prstGeom prst="rect">
          <a:avLst/>
        </a:prstGeom>
        <a:noFill/>
        <a:ln w="9525">
          <a:noFill/>
          <a:miter lim="800000"/>
          <a:headEnd/>
          <a:tailEnd/>
        </a:ln>
      </xdr:spPr>
    </xdr:pic>
    <xdr:clientData/>
  </xdr:twoCellAnchor>
  <xdr:twoCellAnchor editAs="oneCell">
    <xdr:from>
      <xdr:col>0</xdr:col>
      <xdr:colOff>342900</xdr:colOff>
      <xdr:row>15</xdr:row>
      <xdr:rowOff>0</xdr:rowOff>
    </xdr:from>
    <xdr:to>
      <xdr:col>0</xdr:col>
      <xdr:colOff>361950</xdr:colOff>
      <xdr:row>15</xdr:row>
      <xdr:rowOff>9525</xdr:rowOff>
    </xdr:to>
    <xdr:pic>
      <xdr:nvPicPr>
        <xdr:cNvPr id="66919128" name="Picture 89"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2428875"/>
          <a:ext cx="19050" cy="9525"/>
        </a:xfrm>
        <a:prstGeom prst="rect">
          <a:avLst/>
        </a:prstGeom>
        <a:noFill/>
        <a:ln w="9525">
          <a:noFill/>
          <a:miter lim="800000"/>
          <a:headEnd/>
          <a:tailEnd/>
        </a:ln>
      </xdr:spPr>
    </xdr:pic>
    <xdr:clientData/>
  </xdr:twoCellAnchor>
  <xdr:twoCellAnchor editAs="oneCell">
    <xdr:from>
      <xdr:col>0</xdr:col>
      <xdr:colOff>371475</xdr:colOff>
      <xdr:row>15</xdr:row>
      <xdr:rowOff>0</xdr:rowOff>
    </xdr:from>
    <xdr:to>
      <xdr:col>0</xdr:col>
      <xdr:colOff>504825</xdr:colOff>
      <xdr:row>15</xdr:row>
      <xdr:rowOff>114300</xdr:rowOff>
    </xdr:to>
    <xdr:pic>
      <xdr:nvPicPr>
        <xdr:cNvPr id="66919129" name="Picture 90"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2428875"/>
          <a:ext cx="133350" cy="114300"/>
        </a:xfrm>
        <a:prstGeom prst="rect">
          <a:avLst/>
        </a:prstGeom>
        <a:noFill/>
        <a:ln w="9525">
          <a:noFill/>
          <a:miter lim="800000"/>
          <a:headEnd/>
          <a:tailEnd/>
        </a:ln>
      </xdr:spPr>
    </xdr:pic>
    <xdr:clientData/>
  </xdr:twoCellAnchor>
  <xdr:twoCellAnchor editAs="oneCell">
    <xdr:from>
      <xdr:col>0</xdr:col>
      <xdr:colOff>514350</xdr:colOff>
      <xdr:row>15</xdr:row>
      <xdr:rowOff>0</xdr:rowOff>
    </xdr:from>
    <xdr:to>
      <xdr:col>0</xdr:col>
      <xdr:colOff>533400</xdr:colOff>
      <xdr:row>15</xdr:row>
      <xdr:rowOff>9525</xdr:rowOff>
    </xdr:to>
    <xdr:pic>
      <xdr:nvPicPr>
        <xdr:cNvPr id="66919130" name="Picture 91"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2428875"/>
          <a:ext cx="19050" cy="9525"/>
        </a:xfrm>
        <a:prstGeom prst="rect">
          <a:avLst/>
        </a:prstGeom>
        <a:noFill/>
        <a:ln w="9525">
          <a:noFill/>
          <a:miter lim="800000"/>
          <a:headEnd/>
          <a:tailEnd/>
        </a:ln>
      </xdr:spPr>
    </xdr:pic>
    <xdr:clientData/>
  </xdr:twoCellAnchor>
  <xdr:twoCellAnchor editAs="oneCell">
    <xdr:from>
      <xdr:col>0</xdr:col>
      <xdr:colOff>0</xdr:colOff>
      <xdr:row>16</xdr:row>
      <xdr:rowOff>0</xdr:rowOff>
    </xdr:from>
    <xdr:to>
      <xdr:col>0</xdr:col>
      <xdr:colOff>19050</xdr:colOff>
      <xdr:row>16</xdr:row>
      <xdr:rowOff>9525</xdr:rowOff>
    </xdr:to>
    <xdr:pic>
      <xdr:nvPicPr>
        <xdr:cNvPr id="66919131" name="Picture 92"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2590800"/>
          <a:ext cx="19050" cy="9525"/>
        </a:xfrm>
        <a:prstGeom prst="rect">
          <a:avLst/>
        </a:prstGeom>
        <a:noFill/>
        <a:ln w="9525">
          <a:noFill/>
          <a:miter lim="800000"/>
          <a:headEnd/>
          <a:tailEnd/>
        </a:ln>
      </xdr:spPr>
    </xdr:pic>
    <xdr:clientData/>
  </xdr:twoCellAnchor>
  <xdr:twoCellAnchor editAs="oneCell">
    <xdr:from>
      <xdr:col>0</xdr:col>
      <xdr:colOff>28575</xdr:colOff>
      <xdr:row>16</xdr:row>
      <xdr:rowOff>0</xdr:rowOff>
    </xdr:from>
    <xdr:to>
      <xdr:col>0</xdr:col>
      <xdr:colOff>161925</xdr:colOff>
      <xdr:row>16</xdr:row>
      <xdr:rowOff>114300</xdr:rowOff>
    </xdr:to>
    <xdr:pic>
      <xdr:nvPicPr>
        <xdr:cNvPr id="66919132" name="Picture 93" descr="http://ifs.marketcenter.com/common/images/chart.gif">
          <a:hlinkClick xmlns:r="http://schemas.openxmlformats.org/officeDocument/2006/relationships" r:id="rId18" tooltip="View chart of SOYBEANS (DAY) May 11"/>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2590800"/>
          <a:ext cx="133350" cy="114300"/>
        </a:xfrm>
        <a:prstGeom prst="rect">
          <a:avLst/>
        </a:prstGeom>
        <a:noFill/>
        <a:ln w="9525">
          <a:noFill/>
          <a:miter lim="800000"/>
          <a:headEnd/>
          <a:tailEnd/>
        </a:ln>
      </xdr:spPr>
    </xdr:pic>
    <xdr:clientData/>
  </xdr:twoCellAnchor>
  <xdr:twoCellAnchor editAs="oneCell">
    <xdr:from>
      <xdr:col>0</xdr:col>
      <xdr:colOff>171450</xdr:colOff>
      <xdr:row>16</xdr:row>
      <xdr:rowOff>0</xdr:rowOff>
    </xdr:from>
    <xdr:to>
      <xdr:col>0</xdr:col>
      <xdr:colOff>190500</xdr:colOff>
      <xdr:row>16</xdr:row>
      <xdr:rowOff>9525</xdr:rowOff>
    </xdr:to>
    <xdr:pic>
      <xdr:nvPicPr>
        <xdr:cNvPr id="66919133" name="Picture 94"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2590800"/>
          <a:ext cx="19050" cy="9525"/>
        </a:xfrm>
        <a:prstGeom prst="rect">
          <a:avLst/>
        </a:prstGeom>
        <a:noFill/>
        <a:ln w="9525">
          <a:noFill/>
          <a:miter lim="800000"/>
          <a:headEnd/>
          <a:tailEnd/>
        </a:ln>
      </xdr:spPr>
    </xdr:pic>
    <xdr:clientData/>
  </xdr:twoCellAnchor>
  <xdr:twoCellAnchor editAs="oneCell">
    <xdr:from>
      <xdr:col>0</xdr:col>
      <xdr:colOff>200025</xdr:colOff>
      <xdr:row>16</xdr:row>
      <xdr:rowOff>0</xdr:rowOff>
    </xdr:from>
    <xdr:to>
      <xdr:col>0</xdr:col>
      <xdr:colOff>333375</xdr:colOff>
      <xdr:row>16</xdr:row>
      <xdr:rowOff>114300</xdr:rowOff>
    </xdr:to>
    <xdr:pic>
      <xdr:nvPicPr>
        <xdr:cNvPr id="66919134" name="Picture 95" descr="http://ifs.marketcenter.com/common/images/option.gif">
          <a:hlinkClick xmlns:r="http://schemas.openxmlformats.org/officeDocument/2006/relationships" r:id="" tooltip="View options for SOYBEANS (DAY) May 11"/>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2590800"/>
          <a:ext cx="133350" cy="114300"/>
        </a:xfrm>
        <a:prstGeom prst="rect">
          <a:avLst/>
        </a:prstGeom>
        <a:noFill/>
        <a:ln w="9525">
          <a:noFill/>
          <a:miter lim="800000"/>
          <a:headEnd/>
          <a:tailEnd/>
        </a:ln>
      </xdr:spPr>
    </xdr:pic>
    <xdr:clientData/>
  </xdr:twoCellAnchor>
  <xdr:twoCellAnchor editAs="oneCell">
    <xdr:from>
      <xdr:col>0</xdr:col>
      <xdr:colOff>342900</xdr:colOff>
      <xdr:row>16</xdr:row>
      <xdr:rowOff>0</xdr:rowOff>
    </xdr:from>
    <xdr:to>
      <xdr:col>0</xdr:col>
      <xdr:colOff>361950</xdr:colOff>
      <xdr:row>16</xdr:row>
      <xdr:rowOff>9525</xdr:rowOff>
    </xdr:to>
    <xdr:pic>
      <xdr:nvPicPr>
        <xdr:cNvPr id="66919135" name="Picture 96"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2590800"/>
          <a:ext cx="19050" cy="9525"/>
        </a:xfrm>
        <a:prstGeom prst="rect">
          <a:avLst/>
        </a:prstGeom>
        <a:noFill/>
        <a:ln w="9525">
          <a:noFill/>
          <a:miter lim="800000"/>
          <a:headEnd/>
          <a:tailEnd/>
        </a:ln>
      </xdr:spPr>
    </xdr:pic>
    <xdr:clientData/>
  </xdr:twoCellAnchor>
  <xdr:twoCellAnchor editAs="oneCell">
    <xdr:from>
      <xdr:col>0</xdr:col>
      <xdr:colOff>371475</xdr:colOff>
      <xdr:row>16</xdr:row>
      <xdr:rowOff>0</xdr:rowOff>
    </xdr:from>
    <xdr:to>
      <xdr:col>0</xdr:col>
      <xdr:colOff>504825</xdr:colOff>
      <xdr:row>16</xdr:row>
      <xdr:rowOff>114300</xdr:rowOff>
    </xdr:to>
    <xdr:pic>
      <xdr:nvPicPr>
        <xdr:cNvPr id="66919136" name="Picture 97"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2590800"/>
          <a:ext cx="133350" cy="114300"/>
        </a:xfrm>
        <a:prstGeom prst="rect">
          <a:avLst/>
        </a:prstGeom>
        <a:noFill/>
        <a:ln w="9525">
          <a:noFill/>
          <a:miter lim="800000"/>
          <a:headEnd/>
          <a:tailEnd/>
        </a:ln>
      </xdr:spPr>
    </xdr:pic>
    <xdr:clientData/>
  </xdr:twoCellAnchor>
  <xdr:twoCellAnchor editAs="oneCell">
    <xdr:from>
      <xdr:col>0</xdr:col>
      <xdr:colOff>514350</xdr:colOff>
      <xdr:row>16</xdr:row>
      <xdr:rowOff>0</xdr:rowOff>
    </xdr:from>
    <xdr:to>
      <xdr:col>0</xdr:col>
      <xdr:colOff>533400</xdr:colOff>
      <xdr:row>16</xdr:row>
      <xdr:rowOff>9525</xdr:rowOff>
    </xdr:to>
    <xdr:pic>
      <xdr:nvPicPr>
        <xdr:cNvPr id="66919137" name="Picture 98"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2590800"/>
          <a:ext cx="19050" cy="9525"/>
        </a:xfrm>
        <a:prstGeom prst="rect">
          <a:avLst/>
        </a:prstGeom>
        <a:noFill/>
        <a:ln w="9525">
          <a:noFill/>
          <a:miter lim="800000"/>
          <a:headEnd/>
          <a:tailEnd/>
        </a:ln>
      </xdr:spPr>
    </xdr:pic>
    <xdr:clientData/>
  </xdr:twoCellAnchor>
  <xdr:twoCellAnchor editAs="oneCell">
    <xdr:from>
      <xdr:col>0</xdr:col>
      <xdr:colOff>0</xdr:colOff>
      <xdr:row>17</xdr:row>
      <xdr:rowOff>0</xdr:rowOff>
    </xdr:from>
    <xdr:to>
      <xdr:col>0</xdr:col>
      <xdr:colOff>19050</xdr:colOff>
      <xdr:row>17</xdr:row>
      <xdr:rowOff>9525</xdr:rowOff>
    </xdr:to>
    <xdr:pic>
      <xdr:nvPicPr>
        <xdr:cNvPr id="66919138" name="Picture 99"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2752725"/>
          <a:ext cx="19050" cy="9525"/>
        </a:xfrm>
        <a:prstGeom prst="rect">
          <a:avLst/>
        </a:prstGeom>
        <a:noFill/>
        <a:ln w="9525">
          <a:noFill/>
          <a:miter lim="800000"/>
          <a:headEnd/>
          <a:tailEnd/>
        </a:ln>
      </xdr:spPr>
    </xdr:pic>
    <xdr:clientData/>
  </xdr:twoCellAnchor>
  <xdr:twoCellAnchor editAs="oneCell">
    <xdr:from>
      <xdr:col>0</xdr:col>
      <xdr:colOff>28575</xdr:colOff>
      <xdr:row>17</xdr:row>
      <xdr:rowOff>0</xdr:rowOff>
    </xdr:from>
    <xdr:to>
      <xdr:col>0</xdr:col>
      <xdr:colOff>161925</xdr:colOff>
      <xdr:row>17</xdr:row>
      <xdr:rowOff>114300</xdr:rowOff>
    </xdr:to>
    <xdr:pic>
      <xdr:nvPicPr>
        <xdr:cNvPr id="66919139" name="Picture 100" descr="http://ifs.marketcenter.com/common/images/chart.gif">
          <a:hlinkClick xmlns:r="http://schemas.openxmlformats.org/officeDocument/2006/relationships" r:id="rId19" tooltip="View chart of SOYBEANS (DAY) Jul 11"/>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2752725"/>
          <a:ext cx="133350" cy="114300"/>
        </a:xfrm>
        <a:prstGeom prst="rect">
          <a:avLst/>
        </a:prstGeom>
        <a:noFill/>
        <a:ln w="9525">
          <a:noFill/>
          <a:miter lim="800000"/>
          <a:headEnd/>
          <a:tailEnd/>
        </a:ln>
      </xdr:spPr>
    </xdr:pic>
    <xdr:clientData/>
  </xdr:twoCellAnchor>
  <xdr:twoCellAnchor editAs="oneCell">
    <xdr:from>
      <xdr:col>0</xdr:col>
      <xdr:colOff>171450</xdr:colOff>
      <xdr:row>17</xdr:row>
      <xdr:rowOff>0</xdr:rowOff>
    </xdr:from>
    <xdr:to>
      <xdr:col>0</xdr:col>
      <xdr:colOff>190500</xdr:colOff>
      <xdr:row>17</xdr:row>
      <xdr:rowOff>9525</xdr:rowOff>
    </xdr:to>
    <xdr:pic>
      <xdr:nvPicPr>
        <xdr:cNvPr id="66919140" name="Picture 101"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2752725"/>
          <a:ext cx="19050" cy="9525"/>
        </a:xfrm>
        <a:prstGeom prst="rect">
          <a:avLst/>
        </a:prstGeom>
        <a:noFill/>
        <a:ln w="9525">
          <a:noFill/>
          <a:miter lim="800000"/>
          <a:headEnd/>
          <a:tailEnd/>
        </a:ln>
      </xdr:spPr>
    </xdr:pic>
    <xdr:clientData/>
  </xdr:twoCellAnchor>
  <xdr:twoCellAnchor editAs="oneCell">
    <xdr:from>
      <xdr:col>0</xdr:col>
      <xdr:colOff>200025</xdr:colOff>
      <xdr:row>17</xdr:row>
      <xdr:rowOff>0</xdr:rowOff>
    </xdr:from>
    <xdr:to>
      <xdr:col>0</xdr:col>
      <xdr:colOff>333375</xdr:colOff>
      <xdr:row>17</xdr:row>
      <xdr:rowOff>114300</xdr:rowOff>
    </xdr:to>
    <xdr:pic>
      <xdr:nvPicPr>
        <xdr:cNvPr id="66919141" name="Picture 102" descr="http://ifs.marketcenter.com/common/images/option.gif">
          <a:hlinkClick xmlns:r="http://schemas.openxmlformats.org/officeDocument/2006/relationships" r:id="" tooltip="View options for SOYBEANS (DAY) Jul 11"/>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2752725"/>
          <a:ext cx="133350" cy="114300"/>
        </a:xfrm>
        <a:prstGeom prst="rect">
          <a:avLst/>
        </a:prstGeom>
        <a:noFill/>
        <a:ln w="9525">
          <a:noFill/>
          <a:miter lim="800000"/>
          <a:headEnd/>
          <a:tailEnd/>
        </a:ln>
      </xdr:spPr>
    </xdr:pic>
    <xdr:clientData/>
  </xdr:twoCellAnchor>
  <xdr:twoCellAnchor editAs="oneCell">
    <xdr:from>
      <xdr:col>0</xdr:col>
      <xdr:colOff>342900</xdr:colOff>
      <xdr:row>17</xdr:row>
      <xdr:rowOff>0</xdr:rowOff>
    </xdr:from>
    <xdr:to>
      <xdr:col>0</xdr:col>
      <xdr:colOff>361950</xdr:colOff>
      <xdr:row>17</xdr:row>
      <xdr:rowOff>9525</xdr:rowOff>
    </xdr:to>
    <xdr:pic>
      <xdr:nvPicPr>
        <xdr:cNvPr id="66919142" name="Picture 103"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2752725"/>
          <a:ext cx="19050" cy="9525"/>
        </a:xfrm>
        <a:prstGeom prst="rect">
          <a:avLst/>
        </a:prstGeom>
        <a:noFill/>
        <a:ln w="9525">
          <a:noFill/>
          <a:miter lim="800000"/>
          <a:headEnd/>
          <a:tailEnd/>
        </a:ln>
      </xdr:spPr>
    </xdr:pic>
    <xdr:clientData/>
  </xdr:twoCellAnchor>
  <xdr:twoCellAnchor editAs="oneCell">
    <xdr:from>
      <xdr:col>0</xdr:col>
      <xdr:colOff>371475</xdr:colOff>
      <xdr:row>17</xdr:row>
      <xdr:rowOff>0</xdr:rowOff>
    </xdr:from>
    <xdr:to>
      <xdr:col>0</xdr:col>
      <xdr:colOff>504825</xdr:colOff>
      <xdr:row>17</xdr:row>
      <xdr:rowOff>114300</xdr:rowOff>
    </xdr:to>
    <xdr:pic>
      <xdr:nvPicPr>
        <xdr:cNvPr id="66919143" name="Picture 104"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2752725"/>
          <a:ext cx="133350" cy="114300"/>
        </a:xfrm>
        <a:prstGeom prst="rect">
          <a:avLst/>
        </a:prstGeom>
        <a:noFill/>
        <a:ln w="9525">
          <a:noFill/>
          <a:miter lim="800000"/>
          <a:headEnd/>
          <a:tailEnd/>
        </a:ln>
      </xdr:spPr>
    </xdr:pic>
    <xdr:clientData/>
  </xdr:twoCellAnchor>
  <xdr:twoCellAnchor editAs="oneCell">
    <xdr:from>
      <xdr:col>0</xdr:col>
      <xdr:colOff>514350</xdr:colOff>
      <xdr:row>17</xdr:row>
      <xdr:rowOff>0</xdr:rowOff>
    </xdr:from>
    <xdr:to>
      <xdr:col>0</xdr:col>
      <xdr:colOff>533400</xdr:colOff>
      <xdr:row>17</xdr:row>
      <xdr:rowOff>9525</xdr:rowOff>
    </xdr:to>
    <xdr:pic>
      <xdr:nvPicPr>
        <xdr:cNvPr id="66919144" name="Picture 105"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2752725"/>
          <a:ext cx="19050" cy="9525"/>
        </a:xfrm>
        <a:prstGeom prst="rect">
          <a:avLst/>
        </a:prstGeom>
        <a:noFill/>
        <a:ln w="9525">
          <a:noFill/>
          <a:miter lim="800000"/>
          <a:headEnd/>
          <a:tailEnd/>
        </a:ln>
      </xdr:spPr>
    </xdr:pic>
    <xdr:clientData/>
  </xdr:twoCellAnchor>
  <xdr:twoCellAnchor editAs="oneCell">
    <xdr:from>
      <xdr:col>0</xdr:col>
      <xdr:colOff>0</xdr:colOff>
      <xdr:row>18</xdr:row>
      <xdr:rowOff>0</xdr:rowOff>
    </xdr:from>
    <xdr:to>
      <xdr:col>0</xdr:col>
      <xdr:colOff>19050</xdr:colOff>
      <xdr:row>18</xdr:row>
      <xdr:rowOff>9525</xdr:rowOff>
    </xdr:to>
    <xdr:pic>
      <xdr:nvPicPr>
        <xdr:cNvPr id="66919145" name="Picture 106"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2914650"/>
          <a:ext cx="19050" cy="9525"/>
        </a:xfrm>
        <a:prstGeom prst="rect">
          <a:avLst/>
        </a:prstGeom>
        <a:noFill/>
        <a:ln w="9525">
          <a:noFill/>
          <a:miter lim="800000"/>
          <a:headEnd/>
          <a:tailEnd/>
        </a:ln>
      </xdr:spPr>
    </xdr:pic>
    <xdr:clientData/>
  </xdr:twoCellAnchor>
  <xdr:twoCellAnchor editAs="oneCell">
    <xdr:from>
      <xdr:col>0</xdr:col>
      <xdr:colOff>28575</xdr:colOff>
      <xdr:row>18</xdr:row>
      <xdr:rowOff>0</xdr:rowOff>
    </xdr:from>
    <xdr:to>
      <xdr:col>0</xdr:col>
      <xdr:colOff>161925</xdr:colOff>
      <xdr:row>18</xdr:row>
      <xdr:rowOff>114300</xdr:rowOff>
    </xdr:to>
    <xdr:pic>
      <xdr:nvPicPr>
        <xdr:cNvPr id="66919146" name="Picture 107" descr="http://ifs.marketcenter.com/common/images/chart.gif">
          <a:hlinkClick xmlns:r="http://schemas.openxmlformats.org/officeDocument/2006/relationships" r:id="rId20" tooltip="View chart of SOYBEANS (DAY) Aug 11"/>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2914650"/>
          <a:ext cx="133350" cy="114300"/>
        </a:xfrm>
        <a:prstGeom prst="rect">
          <a:avLst/>
        </a:prstGeom>
        <a:noFill/>
        <a:ln w="9525">
          <a:noFill/>
          <a:miter lim="800000"/>
          <a:headEnd/>
          <a:tailEnd/>
        </a:ln>
      </xdr:spPr>
    </xdr:pic>
    <xdr:clientData/>
  </xdr:twoCellAnchor>
  <xdr:twoCellAnchor editAs="oneCell">
    <xdr:from>
      <xdr:col>0</xdr:col>
      <xdr:colOff>171450</xdr:colOff>
      <xdr:row>18</xdr:row>
      <xdr:rowOff>0</xdr:rowOff>
    </xdr:from>
    <xdr:to>
      <xdr:col>0</xdr:col>
      <xdr:colOff>190500</xdr:colOff>
      <xdr:row>18</xdr:row>
      <xdr:rowOff>9525</xdr:rowOff>
    </xdr:to>
    <xdr:pic>
      <xdr:nvPicPr>
        <xdr:cNvPr id="66919147" name="Picture 108"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2914650"/>
          <a:ext cx="19050" cy="9525"/>
        </a:xfrm>
        <a:prstGeom prst="rect">
          <a:avLst/>
        </a:prstGeom>
        <a:noFill/>
        <a:ln w="9525">
          <a:noFill/>
          <a:miter lim="800000"/>
          <a:headEnd/>
          <a:tailEnd/>
        </a:ln>
      </xdr:spPr>
    </xdr:pic>
    <xdr:clientData/>
  </xdr:twoCellAnchor>
  <xdr:twoCellAnchor editAs="oneCell">
    <xdr:from>
      <xdr:col>0</xdr:col>
      <xdr:colOff>200025</xdr:colOff>
      <xdr:row>18</xdr:row>
      <xdr:rowOff>0</xdr:rowOff>
    </xdr:from>
    <xdr:to>
      <xdr:col>0</xdr:col>
      <xdr:colOff>333375</xdr:colOff>
      <xdr:row>18</xdr:row>
      <xdr:rowOff>114300</xdr:rowOff>
    </xdr:to>
    <xdr:pic>
      <xdr:nvPicPr>
        <xdr:cNvPr id="66919148" name="Picture 109" descr="http://ifs.marketcenter.com/common/images/option.gif">
          <a:hlinkClick xmlns:r="http://schemas.openxmlformats.org/officeDocument/2006/relationships" r:id="" tooltip="View options for SOYBEANS (DAY) Aug 11"/>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2914650"/>
          <a:ext cx="133350" cy="114300"/>
        </a:xfrm>
        <a:prstGeom prst="rect">
          <a:avLst/>
        </a:prstGeom>
        <a:noFill/>
        <a:ln w="9525">
          <a:noFill/>
          <a:miter lim="800000"/>
          <a:headEnd/>
          <a:tailEnd/>
        </a:ln>
      </xdr:spPr>
    </xdr:pic>
    <xdr:clientData/>
  </xdr:twoCellAnchor>
  <xdr:twoCellAnchor editAs="oneCell">
    <xdr:from>
      <xdr:col>0</xdr:col>
      <xdr:colOff>342900</xdr:colOff>
      <xdr:row>18</xdr:row>
      <xdr:rowOff>0</xdr:rowOff>
    </xdr:from>
    <xdr:to>
      <xdr:col>0</xdr:col>
      <xdr:colOff>361950</xdr:colOff>
      <xdr:row>18</xdr:row>
      <xdr:rowOff>9525</xdr:rowOff>
    </xdr:to>
    <xdr:pic>
      <xdr:nvPicPr>
        <xdr:cNvPr id="66919149" name="Picture 110"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2914650"/>
          <a:ext cx="19050" cy="9525"/>
        </a:xfrm>
        <a:prstGeom prst="rect">
          <a:avLst/>
        </a:prstGeom>
        <a:noFill/>
        <a:ln w="9525">
          <a:noFill/>
          <a:miter lim="800000"/>
          <a:headEnd/>
          <a:tailEnd/>
        </a:ln>
      </xdr:spPr>
    </xdr:pic>
    <xdr:clientData/>
  </xdr:twoCellAnchor>
  <xdr:twoCellAnchor editAs="oneCell">
    <xdr:from>
      <xdr:col>0</xdr:col>
      <xdr:colOff>371475</xdr:colOff>
      <xdr:row>18</xdr:row>
      <xdr:rowOff>0</xdr:rowOff>
    </xdr:from>
    <xdr:to>
      <xdr:col>0</xdr:col>
      <xdr:colOff>504825</xdr:colOff>
      <xdr:row>18</xdr:row>
      <xdr:rowOff>114300</xdr:rowOff>
    </xdr:to>
    <xdr:pic>
      <xdr:nvPicPr>
        <xdr:cNvPr id="66919150" name="Picture 111"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2914650"/>
          <a:ext cx="133350" cy="114300"/>
        </a:xfrm>
        <a:prstGeom prst="rect">
          <a:avLst/>
        </a:prstGeom>
        <a:noFill/>
        <a:ln w="9525">
          <a:noFill/>
          <a:miter lim="800000"/>
          <a:headEnd/>
          <a:tailEnd/>
        </a:ln>
      </xdr:spPr>
    </xdr:pic>
    <xdr:clientData/>
  </xdr:twoCellAnchor>
  <xdr:twoCellAnchor editAs="oneCell">
    <xdr:from>
      <xdr:col>0</xdr:col>
      <xdr:colOff>514350</xdr:colOff>
      <xdr:row>18</xdr:row>
      <xdr:rowOff>0</xdr:rowOff>
    </xdr:from>
    <xdr:to>
      <xdr:col>0</xdr:col>
      <xdr:colOff>533400</xdr:colOff>
      <xdr:row>18</xdr:row>
      <xdr:rowOff>9525</xdr:rowOff>
    </xdr:to>
    <xdr:pic>
      <xdr:nvPicPr>
        <xdr:cNvPr id="66919151" name="Picture 112"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2914650"/>
          <a:ext cx="19050" cy="9525"/>
        </a:xfrm>
        <a:prstGeom prst="rect">
          <a:avLst/>
        </a:prstGeom>
        <a:noFill/>
        <a:ln w="9525">
          <a:noFill/>
          <a:miter lim="800000"/>
          <a:headEnd/>
          <a:tailEnd/>
        </a:ln>
      </xdr:spPr>
    </xdr:pic>
    <xdr:clientData/>
  </xdr:twoCellAnchor>
  <xdr:twoCellAnchor editAs="oneCell">
    <xdr:from>
      <xdr:col>0</xdr:col>
      <xdr:colOff>0</xdr:colOff>
      <xdr:row>19</xdr:row>
      <xdr:rowOff>0</xdr:rowOff>
    </xdr:from>
    <xdr:to>
      <xdr:col>0</xdr:col>
      <xdr:colOff>19050</xdr:colOff>
      <xdr:row>19</xdr:row>
      <xdr:rowOff>9525</xdr:rowOff>
    </xdr:to>
    <xdr:pic>
      <xdr:nvPicPr>
        <xdr:cNvPr id="66919152" name="Picture 113"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3076575"/>
          <a:ext cx="19050" cy="9525"/>
        </a:xfrm>
        <a:prstGeom prst="rect">
          <a:avLst/>
        </a:prstGeom>
        <a:noFill/>
        <a:ln w="9525">
          <a:noFill/>
          <a:miter lim="800000"/>
          <a:headEnd/>
          <a:tailEnd/>
        </a:ln>
      </xdr:spPr>
    </xdr:pic>
    <xdr:clientData/>
  </xdr:twoCellAnchor>
  <xdr:twoCellAnchor editAs="oneCell">
    <xdr:from>
      <xdr:col>0</xdr:col>
      <xdr:colOff>28575</xdr:colOff>
      <xdr:row>19</xdr:row>
      <xdr:rowOff>0</xdr:rowOff>
    </xdr:from>
    <xdr:to>
      <xdr:col>0</xdr:col>
      <xdr:colOff>161925</xdr:colOff>
      <xdr:row>19</xdr:row>
      <xdr:rowOff>114300</xdr:rowOff>
    </xdr:to>
    <xdr:pic>
      <xdr:nvPicPr>
        <xdr:cNvPr id="66919153" name="Picture 114" descr="http://ifs.marketcenter.com/common/images/chart.gif">
          <a:hlinkClick xmlns:r="http://schemas.openxmlformats.org/officeDocument/2006/relationships" r:id="rId21" tooltip="View chart of SOYBEANS (DAY) Sep 11"/>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3076575"/>
          <a:ext cx="133350" cy="114300"/>
        </a:xfrm>
        <a:prstGeom prst="rect">
          <a:avLst/>
        </a:prstGeom>
        <a:noFill/>
        <a:ln w="9525">
          <a:noFill/>
          <a:miter lim="800000"/>
          <a:headEnd/>
          <a:tailEnd/>
        </a:ln>
      </xdr:spPr>
    </xdr:pic>
    <xdr:clientData/>
  </xdr:twoCellAnchor>
  <xdr:twoCellAnchor editAs="oneCell">
    <xdr:from>
      <xdr:col>0</xdr:col>
      <xdr:colOff>171450</xdr:colOff>
      <xdr:row>19</xdr:row>
      <xdr:rowOff>0</xdr:rowOff>
    </xdr:from>
    <xdr:to>
      <xdr:col>0</xdr:col>
      <xdr:colOff>190500</xdr:colOff>
      <xdr:row>19</xdr:row>
      <xdr:rowOff>9525</xdr:rowOff>
    </xdr:to>
    <xdr:pic>
      <xdr:nvPicPr>
        <xdr:cNvPr id="66919154" name="Picture 115"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3076575"/>
          <a:ext cx="19050" cy="9525"/>
        </a:xfrm>
        <a:prstGeom prst="rect">
          <a:avLst/>
        </a:prstGeom>
        <a:noFill/>
        <a:ln w="9525">
          <a:noFill/>
          <a:miter lim="800000"/>
          <a:headEnd/>
          <a:tailEnd/>
        </a:ln>
      </xdr:spPr>
    </xdr:pic>
    <xdr:clientData/>
  </xdr:twoCellAnchor>
  <xdr:twoCellAnchor editAs="oneCell">
    <xdr:from>
      <xdr:col>0</xdr:col>
      <xdr:colOff>200025</xdr:colOff>
      <xdr:row>19</xdr:row>
      <xdr:rowOff>0</xdr:rowOff>
    </xdr:from>
    <xdr:to>
      <xdr:col>0</xdr:col>
      <xdr:colOff>333375</xdr:colOff>
      <xdr:row>19</xdr:row>
      <xdr:rowOff>114300</xdr:rowOff>
    </xdr:to>
    <xdr:pic>
      <xdr:nvPicPr>
        <xdr:cNvPr id="66919155" name="Picture 116" descr="http://ifs.marketcenter.com/common/images/option.gif">
          <a:hlinkClick xmlns:r="http://schemas.openxmlformats.org/officeDocument/2006/relationships" r:id="" tooltip="View options for SOYBEANS (DAY) Sep 11"/>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3076575"/>
          <a:ext cx="133350" cy="114300"/>
        </a:xfrm>
        <a:prstGeom prst="rect">
          <a:avLst/>
        </a:prstGeom>
        <a:noFill/>
        <a:ln w="9525">
          <a:noFill/>
          <a:miter lim="800000"/>
          <a:headEnd/>
          <a:tailEnd/>
        </a:ln>
      </xdr:spPr>
    </xdr:pic>
    <xdr:clientData/>
  </xdr:twoCellAnchor>
  <xdr:twoCellAnchor editAs="oneCell">
    <xdr:from>
      <xdr:col>0</xdr:col>
      <xdr:colOff>342900</xdr:colOff>
      <xdr:row>19</xdr:row>
      <xdr:rowOff>0</xdr:rowOff>
    </xdr:from>
    <xdr:to>
      <xdr:col>0</xdr:col>
      <xdr:colOff>361950</xdr:colOff>
      <xdr:row>19</xdr:row>
      <xdr:rowOff>9525</xdr:rowOff>
    </xdr:to>
    <xdr:pic>
      <xdr:nvPicPr>
        <xdr:cNvPr id="66919156" name="Picture 117"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3076575"/>
          <a:ext cx="19050" cy="9525"/>
        </a:xfrm>
        <a:prstGeom prst="rect">
          <a:avLst/>
        </a:prstGeom>
        <a:noFill/>
        <a:ln w="9525">
          <a:noFill/>
          <a:miter lim="800000"/>
          <a:headEnd/>
          <a:tailEnd/>
        </a:ln>
      </xdr:spPr>
    </xdr:pic>
    <xdr:clientData/>
  </xdr:twoCellAnchor>
  <xdr:twoCellAnchor editAs="oneCell">
    <xdr:from>
      <xdr:col>0</xdr:col>
      <xdr:colOff>371475</xdr:colOff>
      <xdr:row>19</xdr:row>
      <xdr:rowOff>0</xdr:rowOff>
    </xdr:from>
    <xdr:to>
      <xdr:col>0</xdr:col>
      <xdr:colOff>504825</xdr:colOff>
      <xdr:row>19</xdr:row>
      <xdr:rowOff>114300</xdr:rowOff>
    </xdr:to>
    <xdr:pic>
      <xdr:nvPicPr>
        <xdr:cNvPr id="66919157" name="Picture 118"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3076575"/>
          <a:ext cx="133350" cy="114300"/>
        </a:xfrm>
        <a:prstGeom prst="rect">
          <a:avLst/>
        </a:prstGeom>
        <a:noFill/>
        <a:ln w="9525">
          <a:noFill/>
          <a:miter lim="800000"/>
          <a:headEnd/>
          <a:tailEnd/>
        </a:ln>
      </xdr:spPr>
    </xdr:pic>
    <xdr:clientData/>
  </xdr:twoCellAnchor>
  <xdr:twoCellAnchor editAs="oneCell">
    <xdr:from>
      <xdr:col>0</xdr:col>
      <xdr:colOff>514350</xdr:colOff>
      <xdr:row>19</xdr:row>
      <xdr:rowOff>0</xdr:rowOff>
    </xdr:from>
    <xdr:to>
      <xdr:col>0</xdr:col>
      <xdr:colOff>533400</xdr:colOff>
      <xdr:row>19</xdr:row>
      <xdr:rowOff>9525</xdr:rowOff>
    </xdr:to>
    <xdr:pic>
      <xdr:nvPicPr>
        <xdr:cNvPr id="66919158" name="Picture 119"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3076575"/>
          <a:ext cx="19050" cy="9525"/>
        </a:xfrm>
        <a:prstGeom prst="rect">
          <a:avLst/>
        </a:prstGeom>
        <a:noFill/>
        <a:ln w="9525">
          <a:noFill/>
          <a:miter lim="800000"/>
          <a:headEnd/>
          <a:tailEnd/>
        </a:ln>
      </xdr:spPr>
    </xdr:pic>
    <xdr:clientData/>
  </xdr:twoCellAnchor>
  <xdr:twoCellAnchor editAs="oneCell">
    <xdr:from>
      <xdr:col>0</xdr:col>
      <xdr:colOff>0</xdr:colOff>
      <xdr:row>20</xdr:row>
      <xdr:rowOff>0</xdr:rowOff>
    </xdr:from>
    <xdr:to>
      <xdr:col>0</xdr:col>
      <xdr:colOff>19050</xdr:colOff>
      <xdr:row>20</xdr:row>
      <xdr:rowOff>9525</xdr:rowOff>
    </xdr:to>
    <xdr:pic>
      <xdr:nvPicPr>
        <xdr:cNvPr id="66919159" name="Picture 120"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3238500"/>
          <a:ext cx="19050" cy="9525"/>
        </a:xfrm>
        <a:prstGeom prst="rect">
          <a:avLst/>
        </a:prstGeom>
        <a:noFill/>
        <a:ln w="9525">
          <a:noFill/>
          <a:miter lim="800000"/>
          <a:headEnd/>
          <a:tailEnd/>
        </a:ln>
      </xdr:spPr>
    </xdr:pic>
    <xdr:clientData/>
  </xdr:twoCellAnchor>
  <xdr:twoCellAnchor editAs="oneCell">
    <xdr:from>
      <xdr:col>0</xdr:col>
      <xdr:colOff>28575</xdr:colOff>
      <xdr:row>20</xdr:row>
      <xdr:rowOff>0</xdr:rowOff>
    </xdr:from>
    <xdr:to>
      <xdr:col>0</xdr:col>
      <xdr:colOff>161925</xdr:colOff>
      <xdr:row>20</xdr:row>
      <xdr:rowOff>114300</xdr:rowOff>
    </xdr:to>
    <xdr:pic>
      <xdr:nvPicPr>
        <xdr:cNvPr id="66919160" name="Picture 121" descr="http://ifs.marketcenter.com/common/images/chart.gif">
          <a:hlinkClick xmlns:r="http://schemas.openxmlformats.org/officeDocument/2006/relationships" r:id="rId22" tooltip="View chart of SOYBEANS (DAY) Nov 11"/>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3238500"/>
          <a:ext cx="133350" cy="114300"/>
        </a:xfrm>
        <a:prstGeom prst="rect">
          <a:avLst/>
        </a:prstGeom>
        <a:noFill/>
        <a:ln w="9525">
          <a:noFill/>
          <a:miter lim="800000"/>
          <a:headEnd/>
          <a:tailEnd/>
        </a:ln>
      </xdr:spPr>
    </xdr:pic>
    <xdr:clientData/>
  </xdr:twoCellAnchor>
  <xdr:twoCellAnchor editAs="oneCell">
    <xdr:from>
      <xdr:col>0</xdr:col>
      <xdr:colOff>171450</xdr:colOff>
      <xdr:row>20</xdr:row>
      <xdr:rowOff>0</xdr:rowOff>
    </xdr:from>
    <xdr:to>
      <xdr:col>0</xdr:col>
      <xdr:colOff>190500</xdr:colOff>
      <xdr:row>20</xdr:row>
      <xdr:rowOff>9525</xdr:rowOff>
    </xdr:to>
    <xdr:pic>
      <xdr:nvPicPr>
        <xdr:cNvPr id="66919161" name="Picture 122"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3238500"/>
          <a:ext cx="19050" cy="9525"/>
        </a:xfrm>
        <a:prstGeom prst="rect">
          <a:avLst/>
        </a:prstGeom>
        <a:noFill/>
        <a:ln w="9525">
          <a:noFill/>
          <a:miter lim="800000"/>
          <a:headEnd/>
          <a:tailEnd/>
        </a:ln>
      </xdr:spPr>
    </xdr:pic>
    <xdr:clientData/>
  </xdr:twoCellAnchor>
  <xdr:twoCellAnchor editAs="oneCell">
    <xdr:from>
      <xdr:col>0</xdr:col>
      <xdr:colOff>200025</xdr:colOff>
      <xdr:row>20</xdr:row>
      <xdr:rowOff>0</xdr:rowOff>
    </xdr:from>
    <xdr:to>
      <xdr:col>0</xdr:col>
      <xdr:colOff>333375</xdr:colOff>
      <xdr:row>20</xdr:row>
      <xdr:rowOff>114300</xdr:rowOff>
    </xdr:to>
    <xdr:pic>
      <xdr:nvPicPr>
        <xdr:cNvPr id="66919162" name="Picture 123" descr="http://ifs.marketcenter.com/common/images/option.gif">
          <a:hlinkClick xmlns:r="http://schemas.openxmlformats.org/officeDocument/2006/relationships" r:id="" tooltip="View options for SOYBEANS (DAY) Nov 11"/>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3238500"/>
          <a:ext cx="133350" cy="114300"/>
        </a:xfrm>
        <a:prstGeom prst="rect">
          <a:avLst/>
        </a:prstGeom>
        <a:noFill/>
        <a:ln w="9525">
          <a:noFill/>
          <a:miter lim="800000"/>
          <a:headEnd/>
          <a:tailEnd/>
        </a:ln>
      </xdr:spPr>
    </xdr:pic>
    <xdr:clientData/>
  </xdr:twoCellAnchor>
  <xdr:twoCellAnchor editAs="oneCell">
    <xdr:from>
      <xdr:col>0</xdr:col>
      <xdr:colOff>342900</xdr:colOff>
      <xdr:row>20</xdr:row>
      <xdr:rowOff>0</xdr:rowOff>
    </xdr:from>
    <xdr:to>
      <xdr:col>0</xdr:col>
      <xdr:colOff>361950</xdr:colOff>
      <xdr:row>20</xdr:row>
      <xdr:rowOff>9525</xdr:rowOff>
    </xdr:to>
    <xdr:pic>
      <xdr:nvPicPr>
        <xdr:cNvPr id="66919163" name="Picture 124"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3238500"/>
          <a:ext cx="19050" cy="9525"/>
        </a:xfrm>
        <a:prstGeom prst="rect">
          <a:avLst/>
        </a:prstGeom>
        <a:noFill/>
        <a:ln w="9525">
          <a:noFill/>
          <a:miter lim="800000"/>
          <a:headEnd/>
          <a:tailEnd/>
        </a:ln>
      </xdr:spPr>
    </xdr:pic>
    <xdr:clientData/>
  </xdr:twoCellAnchor>
  <xdr:twoCellAnchor editAs="oneCell">
    <xdr:from>
      <xdr:col>0</xdr:col>
      <xdr:colOff>371475</xdr:colOff>
      <xdr:row>20</xdr:row>
      <xdr:rowOff>0</xdr:rowOff>
    </xdr:from>
    <xdr:to>
      <xdr:col>0</xdr:col>
      <xdr:colOff>504825</xdr:colOff>
      <xdr:row>20</xdr:row>
      <xdr:rowOff>114300</xdr:rowOff>
    </xdr:to>
    <xdr:pic>
      <xdr:nvPicPr>
        <xdr:cNvPr id="66919164" name="Picture 125"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3238500"/>
          <a:ext cx="133350" cy="114300"/>
        </a:xfrm>
        <a:prstGeom prst="rect">
          <a:avLst/>
        </a:prstGeom>
        <a:noFill/>
        <a:ln w="9525">
          <a:noFill/>
          <a:miter lim="800000"/>
          <a:headEnd/>
          <a:tailEnd/>
        </a:ln>
      </xdr:spPr>
    </xdr:pic>
    <xdr:clientData/>
  </xdr:twoCellAnchor>
  <xdr:twoCellAnchor editAs="oneCell">
    <xdr:from>
      <xdr:col>0</xdr:col>
      <xdr:colOff>514350</xdr:colOff>
      <xdr:row>20</xdr:row>
      <xdr:rowOff>0</xdr:rowOff>
    </xdr:from>
    <xdr:to>
      <xdr:col>0</xdr:col>
      <xdr:colOff>533400</xdr:colOff>
      <xdr:row>20</xdr:row>
      <xdr:rowOff>9525</xdr:rowOff>
    </xdr:to>
    <xdr:pic>
      <xdr:nvPicPr>
        <xdr:cNvPr id="66919165" name="Picture 126"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3238500"/>
          <a:ext cx="19050" cy="9525"/>
        </a:xfrm>
        <a:prstGeom prst="rect">
          <a:avLst/>
        </a:prstGeom>
        <a:noFill/>
        <a:ln w="9525">
          <a:noFill/>
          <a:miter lim="800000"/>
          <a:headEnd/>
          <a:tailEnd/>
        </a:ln>
      </xdr:spPr>
    </xdr:pic>
    <xdr:clientData/>
  </xdr:twoCellAnchor>
  <xdr:twoCellAnchor editAs="oneCell">
    <xdr:from>
      <xdr:col>0</xdr:col>
      <xdr:colOff>0</xdr:colOff>
      <xdr:row>21</xdr:row>
      <xdr:rowOff>0</xdr:rowOff>
    </xdr:from>
    <xdr:to>
      <xdr:col>0</xdr:col>
      <xdr:colOff>19050</xdr:colOff>
      <xdr:row>21</xdr:row>
      <xdr:rowOff>9525</xdr:rowOff>
    </xdr:to>
    <xdr:pic>
      <xdr:nvPicPr>
        <xdr:cNvPr id="66919166" name="Picture 127"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3400425"/>
          <a:ext cx="19050" cy="9525"/>
        </a:xfrm>
        <a:prstGeom prst="rect">
          <a:avLst/>
        </a:prstGeom>
        <a:noFill/>
        <a:ln w="9525">
          <a:noFill/>
          <a:miter lim="800000"/>
          <a:headEnd/>
          <a:tailEnd/>
        </a:ln>
      </xdr:spPr>
    </xdr:pic>
    <xdr:clientData/>
  </xdr:twoCellAnchor>
  <xdr:twoCellAnchor editAs="oneCell">
    <xdr:from>
      <xdr:col>0</xdr:col>
      <xdr:colOff>28575</xdr:colOff>
      <xdr:row>21</xdr:row>
      <xdr:rowOff>0</xdr:rowOff>
    </xdr:from>
    <xdr:to>
      <xdr:col>0</xdr:col>
      <xdr:colOff>161925</xdr:colOff>
      <xdr:row>21</xdr:row>
      <xdr:rowOff>114300</xdr:rowOff>
    </xdr:to>
    <xdr:pic>
      <xdr:nvPicPr>
        <xdr:cNvPr id="66919167" name="Picture 128" descr="http://ifs.marketcenter.com/common/images/chart.gif">
          <a:hlinkClick xmlns:r="http://schemas.openxmlformats.org/officeDocument/2006/relationships" r:id="rId23" tooltip="View chart of SOYBEANS (DAY) Jul 1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3400425"/>
          <a:ext cx="133350" cy="114300"/>
        </a:xfrm>
        <a:prstGeom prst="rect">
          <a:avLst/>
        </a:prstGeom>
        <a:noFill/>
        <a:ln w="9525">
          <a:noFill/>
          <a:miter lim="800000"/>
          <a:headEnd/>
          <a:tailEnd/>
        </a:ln>
      </xdr:spPr>
    </xdr:pic>
    <xdr:clientData/>
  </xdr:twoCellAnchor>
  <xdr:twoCellAnchor editAs="oneCell">
    <xdr:from>
      <xdr:col>0</xdr:col>
      <xdr:colOff>171450</xdr:colOff>
      <xdr:row>21</xdr:row>
      <xdr:rowOff>0</xdr:rowOff>
    </xdr:from>
    <xdr:to>
      <xdr:col>0</xdr:col>
      <xdr:colOff>190500</xdr:colOff>
      <xdr:row>21</xdr:row>
      <xdr:rowOff>9525</xdr:rowOff>
    </xdr:to>
    <xdr:pic>
      <xdr:nvPicPr>
        <xdr:cNvPr id="66919168" name="Picture 129"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3400425"/>
          <a:ext cx="19050" cy="9525"/>
        </a:xfrm>
        <a:prstGeom prst="rect">
          <a:avLst/>
        </a:prstGeom>
        <a:noFill/>
        <a:ln w="9525">
          <a:noFill/>
          <a:miter lim="800000"/>
          <a:headEnd/>
          <a:tailEnd/>
        </a:ln>
      </xdr:spPr>
    </xdr:pic>
    <xdr:clientData/>
  </xdr:twoCellAnchor>
  <xdr:twoCellAnchor editAs="oneCell">
    <xdr:from>
      <xdr:col>0</xdr:col>
      <xdr:colOff>200025</xdr:colOff>
      <xdr:row>21</xdr:row>
      <xdr:rowOff>0</xdr:rowOff>
    </xdr:from>
    <xdr:to>
      <xdr:col>0</xdr:col>
      <xdr:colOff>333375</xdr:colOff>
      <xdr:row>21</xdr:row>
      <xdr:rowOff>114300</xdr:rowOff>
    </xdr:to>
    <xdr:pic>
      <xdr:nvPicPr>
        <xdr:cNvPr id="66919169" name="Picture 130" descr="http://ifs.marketcenter.com/common/images/option.gif">
          <a:hlinkClick xmlns:r="http://schemas.openxmlformats.org/officeDocument/2006/relationships" r:id="" tooltip="View options for SOYBEANS (DAY) Jul 12"/>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3400425"/>
          <a:ext cx="133350" cy="114300"/>
        </a:xfrm>
        <a:prstGeom prst="rect">
          <a:avLst/>
        </a:prstGeom>
        <a:noFill/>
        <a:ln w="9525">
          <a:noFill/>
          <a:miter lim="800000"/>
          <a:headEnd/>
          <a:tailEnd/>
        </a:ln>
      </xdr:spPr>
    </xdr:pic>
    <xdr:clientData/>
  </xdr:twoCellAnchor>
  <xdr:twoCellAnchor editAs="oneCell">
    <xdr:from>
      <xdr:col>0</xdr:col>
      <xdr:colOff>342900</xdr:colOff>
      <xdr:row>21</xdr:row>
      <xdr:rowOff>0</xdr:rowOff>
    </xdr:from>
    <xdr:to>
      <xdr:col>0</xdr:col>
      <xdr:colOff>361950</xdr:colOff>
      <xdr:row>21</xdr:row>
      <xdr:rowOff>9525</xdr:rowOff>
    </xdr:to>
    <xdr:pic>
      <xdr:nvPicPr>
        <xdr:cNvPr id="66919170" name="Picture 131"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3400425"/>
          <a:ext cx="19050" cy="9525"/>
        </a:xfrm>
        <a:prstGeom prst="rect">
          <a:avLst/>
        </a:prstGeom>
        <a:noFill/>
        <a:ln w="9525">
          <a:noFill/>
          <a:miter lim="800000"/>
          <a:headEnd/>
          <a:tailEnd/>
        </a:ln>
      </xdr:spPr>
    </xdr:pic>
    <xdr:clientData/>
  </xdr:twoCellAnchor>
  <xdr:twoCellAnchor editAs="oneCell">
    <xdr:from>
      <xdr:col>0</xdr:col>
      <xdr:colOff>371475</xdr:colOff>
      <xdr:row>21</xdr:row>
      <xdr:rowOff>0</xdr:rowOff>
    </xdr:from>
    <xdr:to>
      <xdr:col>0</xdr:col>
      <xdr:colOff>504825</xdr:colOff>
      <xdr:row>21</xdr:row>
      <xdr:rowOff>114300</xdr:rowOff>
    </xdr:to>
    <xdr:pic>
      <xdr:nvPicPr>
        <xdr:cNvPr id="66919171" name="Picture 132"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3400425"/>
          <a:ext cx="133350" cy="114300"/>
        </a:xfrm>
        <a:prstGeom prst="rect">
          <a:avLst/>
        </a:prstGeom>
        <a:noFill/>
        <a:ln w="9525">
          <a:noFill/>
          <a:miter lim="800000"/>
          <a:headEnd/>
          <a:tailEnd/>
        </a:ln>
      </xdr:spPr>
    </xdr:pic>
    <xdr:clientData/>
  </xdr:twoCellAnchor>
  <xdr:twoCellAnchor editAs="oneCell">
    <xdr:from>
      <xdr:col>0</xdr:col>
      <xdr:colOff>514350</xdr:colOff>
      <xdr:row>21</xdr:row>
      <xdr:rowOff>0</xdr:rowOff>
    </xdr:from>
    <xdr:to>
      <xdr:col>0</xdr:col>
      <xdr:colOff>533400</xdr:colOff>
      <xdr:row>21</xdr:row>
      <xdr:rowOff>9525</xdr:rowOff>
    </xdr:to>
    <xdr:pic>
      <xdr:nvPicPr>
        <xdr:cNvPr id="66919172" name="Picture 133"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3400425"/>
          <a:ext cx="19050" cy="9525"/>
        </a:xfrm>
        <a:prstGeom prst="rect">
          <a:avLst/>
        </a:prstGeom>
        <a:noFill/>
        <a:ln w="9525">
          <a:noFill/>
          <a:miter lim="800000"/>
          <a:headEnd/>
          <a:tailEnd/>
        </a:ln>
      </xdr:spPr>
    </xdr:pic>
    <xdr:clientData/>
  </xdr:twoCellAnchor>
  <xdr:twoCellAnchor editAs="oneCell">
    <xdr:from>
      <xdr:col>0</xdr:col>
      <xdr:colOff>0</xdr:colOff>
      <xdr:row>22</xdr:row>
      <xdr:rowOff>0</xdr:rowOff>
    </xdr:from>
    <xdr:to>
      <xdr:col>0</xdr:col>
      <xdr:colOff>19050</xdr:colOff>
      <xdr:row>22</xdr:row>
      <xdr:rowOff>9525</xdr:rowOff>
    </xdr:to>
    <xdr:pic>
      <xdr:nvPicPr>
        <xdr:cNvPr id="66919173" name="Picture 134"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0" y="3562350"/>
          <a:ext cx="19050" cy="9525"/>
        </a:xfrm>
        <a:prstGeom prst="rect">
          <a:avLst/>
        </a:prstGeom>
        <a:noFill/>
        <a:ln w="9525">
          <a:noFill/>
          <a:miter lim="800000"/>
          <a:headEnd/>
          <a:tailEnd/>
        </a:ln>
      </xdr:spPr>
    </xdr:pic>
    <xdr:clientData/>
  </xdr:twoCellAnchor>
  <xdr:twoCellAnchor editAs="oneCell">
    <xdr:from>
      <xdr:col>0</xdr:col>
      <xdr:colOff>28575</xdr:colOff>
      <xdr:row>22</xdr:row>
      <xdr:rowOff>0</xdr:rowOff>
    </xdr:from>
    <xdr:to>
      <xdr:col>0</xdr:col>
      <xdr:colOff>161925</xdr:colOff>
      <xdr:row>22</xdr:row>
      <xdr:rowOff>114300</xdr:rowOff>
    </xdr:to>
    <xdr:pic>
      <xdr:nvPicPr>
        <xdr:cNvPr id="66919174" name="Picture 135" descr="http://ifs.marketcenter.com/common/images/chart.gif">
          <a:hlinkClick xmlns:r="http://schemas.openxmlformats.org/officeDocument/2006/relationships" r:id="rId24" tooltip="View chart of SOYBEANS (DAY) Nov 1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3562350"/>
          <a:ext cx="133350" cy="114300"/>
        </a:xfrm>
        <a:prstGeom prst="rect">
          <a:avLst/>
        </a:prstGeom>
        <a:noFill/>
        <a:ln w="9525">
          <a:noFill/>
          <a:miter lim="800000"/>
          <a:headEnd/>
          <a:tailEnd/>
        </a:ln>
      </xdr:spPr>
    </xdr:pic>
    <xdr:clientData/>
  </xdr:twoCellAnchor>
  <xdr:twoCellAnchor editAs="oneCell">
    <xdr:from>
      <xdr:col>0</xdr:col>
      <xdr:colOff>171450</xdr:colOff>
      <xdr:row>22</xdr:row>
      <xdr:rowOff>0</xdr:rowOff>
    </xdr:from>
    <xdr:to>
      <xdr:col>0</xdr:col>
      <xdr:colOff>190500</xdr:colOff>
      <xdr:row>22</xdr:row>
      <xdr:rowOff>9525</xdr:rowOff>
    </xdr:to>
    <xdr:pic>
      <xdr:nvPicPr>
        <xdr:cNvPr id="66919175" name="Picture 136"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171450" y="3562350"/>
          <a:ext cx="19050" cy="9525"/>
        </a:xfrm>
        <a:prstGeom prst="rect">
          <a:avLst/>
        </a:prstGeom>
        <a:noFill/>
        <a:ln w="9525">
          <a:noFill/>
          <a:miter lim="800000"/>
          <a:headEnd/>
          <a:tailEnd/>
        </a:ln>
      </xdr:spPr>
    </xdr:pic>
    <xdr:clientData/>
  </xdr:twoCellAnchor>
  <xdr:twoCellAnchor editAs="oneCell">
    <xdr:from>
      <xdr:col>0</xdr:col>
      <xdr:colOff>200025</xdr:colOff>
      <xdr:row>22</xdr:row>
      <xdr:rowOff>0</xdr:rowOff>
    </xdr:from>
    <xdr:to>
      <xdr:col>0</xdr:col>
      <xdr:colOff>333375</xdr:colOff>
      <xdr:row>22</xdr:row>
      <xdr:rowOff>114300</xdr:rowOff>
    </xdr:to>
    <xdr:pic>
      <xdr:nvPicPr>
        <xdr:cNvPr id="66919176" name="Picture 137" descr="http://ifs.marketcenter.com/common/images/option.gif">
          <a:hlinkClick xmlns:r="http://schemas.openxmlformats.org/officeDocument/2006/relationships" r:id="" tooltip="View options for SOYBEANS (DAY) Nov 12"/>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0025" y="3562350"/>
          <a:ext cx="133350" cy="114300"/>
        </a:xfrm>
        <a:prstGeom prst="rect">
          <a:avLst/>
        </a:prstGeom>
        <a:noFill/>
        <a:ln w="9525">
          <a:noFill/>
          <a:miter lim="800000"/>
          <a:headEnd/>
          <a:tailEnd/>
        </a:ln>
      </xdr:spPr>
    </xdr:pic>
    <xdr:clientData/>
  </xdr:twoCellAnchor>
  <xdr:twoCellAnchor editAs="oneCell">
    <xdr:from>
      <xdr:col>0</xdr:col>
      <xdr:colOff>342900</xdr:colOff>
      <xdr:row>22</xdr:row>
      <xdr:rowOff>0</xdr:rowOff>
    </xdr:from>
    <xdr:to>
      <xdr:col>0</xdr:col>
      <xdr:colOff>361950</xdr:colOff>
      <xdr:row>22</xdr:row>
      <xdr:rowOff>9525</xdr:rowOff>
    </xdr:to>
    <xdr:pic>
      <xdr:nvPicPr>
        <xdr:cNvPr id="66919177" name="Picture 138"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342900" y="3562350"/>
          <a:ext cx="19050" cy="9525"/>
        </a:xfrm>
        <a:prstGeom prst="rect">
          <a:avLst/>
        </a:prstGeom>
        <a:noFill/>
        <a:ln w="9525">
          <a:noFill/>
          <a:miter lim="800000"/>
          <a:headEnd/>
          <a:tailEnd/>
        </a:ln>
      </xdr:spPr>
    </xdr:pic>
    <xdr:clientData/>
  </xdr:twoCellAnchor>
  <xdr:twoCellAnchor editAs="oneCell">
    <xdr:from>
      <xdr:col>0</xdr:col>
      <xdr:colOff>371475</xdr:colOff>
      <xdr:row>22</xdr:row>
      <xdr:rowOff>0</xdr:rowOff>
    </xdr:from>
    <xdr:to>
      <xdr:col>0</xdr:col>
      <xdr:colOff>504825</xdr:colOff>
      <xdr:row>22</xdr:row>
      <xdr:rowOff>114300</xdr:rowOff>
    </xdr:to>
    <xdr:pic>
      <xdr:nvPicPr>
        <xdr:cNvPr id="66919178" name="Picture 139" descr="http://ifs.marketcenter.com/common/images/quote.gif">
          <a:hlinkClick xmlns:r="http://schemas.openxmlformats.org/officeDocument/2006/relationships" r:id="" tooltip="View quotes for SOYBEANS (DAY)"/>
        </xdr:cNvPr>
        <xdr:cNvPicPr>
          <a:picLocks noChangeAspect="1" noChangeArrowheads="1"/>
        </xdr:cNvPicPr>
      </xdr:nvPicPr>
      <xdr:blipFill>
        <a:blip xmlns:r="http://schemas.openxmlformats.org/officeDocument/2006/relationships" r:embed="rId5" cstate="print"/>
        <a:srcRect/>
        <a:stretch>
          <a:fillRect/>
        </a:stretch>
      </xdr:blipFill>
      <xdr:spPr bwMode="auto">
        <a:xfrm>
          <a:off x="371475" y="3562350"/>
          <a:ext cx="133350" cy="114300"/>
        </a:xfrm>
        <a:prstGeom prst="rect">
          <a:avLst/>
        </a:prstGeom>
        <a:noFill/>
        <a:ln w="9525">
          <a:noFill/>
          <a:miter lim="800000"/>
          <a:headEnd/>
          <a:tailEnd/>
        </a:ln>
      </xdr:spPr>
    </xdr:pic>
    <xdr:clientData/>
  </xdr:twoCellAnchor>
  <xdr:twoCellAnchor editAs="oneCell">
    <xdr:from>
      <xdr:col>0</xdr:col>
      <xdr:colOff>514350</xdr:colOff>
      <xdr:row>22</xdr:row>
      <xdr:rowOff>0</xdr:rowOff>
    </xdr:from>
    <xdr:to>
      <xdr:col>0</xdr:col>
      <xdr:colOff>533400</xdr:colOff>
      <xdr:row>22</xdr:row>
      <xdr:rowOff>9525</xdr:rowOff>
    </xdr:to>
    <xdr:pic>
      <xdr:nvPicPr>
        <xdr:cNvPr id="66919179" name="Picture 140" descr="http://ifs.marketcenter.com/common/images/spacer.gif"/>
        <xdr:cNvPicPr>
          <a:picLocks noChangeAspect="1" noChangeArrowheads="1"/>
        </xdr:cNvPicPr>
      </xdr:nvPicPr>
      <xdr:blipFill>
        <a:blip xmlns:r="http://schemas.openxmlformats.org/officeDocument/2006/relationships" r:embed="rId1"/>
        <a:srcRect/>
        <a:stretch>
          <a:fillRect/>
        </a:stretch>
      </xdr:blipFill>
      <xdr:spPr bwMode="auto">
        <a:xfrm>
          <a:off x="514350" y="3562350"/>
          <a:ext cx="19050" cy="9525"/>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5</xdr:col>
      <xdr:colOff>0</xdr:colOff>
      <xdr:row>22</xdr:row>
      <xdr:rowOff>0</xdr:rowOff>
    </xdr:from>
    <xdr:to>
      <xdr:col>17</xdr:col>
      <xdr:colOff>304800</xdr:colOff>
      <xdr:row>22</xdr:row>
      <xdr:rowOff>9525</xdr:rowOff>
    </xdr:to>
    <xdr:pic>
      <xdr:nvPicPr>
        <xdr:cNvPr id="47883265" name="Picture 1" descr="top"/>
        <xdr:cNvPicPr>
          <a:picLocks noChangeAspect="1" noChangeArrowheads="1"/>
        </xdr:cNvPicPr>
      </xdr:nvPicPr>
      <xdr:blipFill>
        <a:blip xmlns:r="http://schemas.openxmlformats.org/officeDocument/2006/relationships" r:embed="rId1"/>
        <a:srcRect/>
        <a:stretch>
          <a:fillRect/>
        </a:stretch>
      </xdr:blipFill>
      <xdr:spPr bwMode="auto">
        <a:xfrm>
          <a:off x="3048000" y="4371975"/>
          <a:ext cx="7620000" cy="9525"/>
        </a:xfrm>
        <a:prstGeom prst="rect">
          <a:avLst/>
        </a:prstGeom>
        <a:noFill/>
      </xdr:spPr>
    </xdr:pic>
    <xdr:clientData/>
  </xdr:twoCellAnchor>
  <xdr:twoCellAnchor editAs="oneCell">
    <xdr:from>
      <xdr:col>5</xdr:col>
      <xdr:colOff>0</xdr:colOff>
      <xdr:row>22</xdr:row>
      <xdr:rowOff>0</xdr:rowOff>
    </xdr:from>
    <xdr:to>
      <xdr:col>17</xdr:col>
      <xdr:colOff>304800</xdr:colOff>
      <xdr:row>22</xdr:row>
      <xdr:rowOff>9525</xdr:rowOff>
    </xdr:to>
    <xdr:pic>
      <xdr:nvPicPr>
        <xdr:cNvPr id="47883266" name="Picture 2" descr="top"/>
        <xdr:cNvPicPr>
          <a:picLocks noChangeAspect="1" noChangeArrowheads="1"/>
        </xdr:cNvPicPr>
      </xdr:nvPicPr>
      <xdr:blipFill>
        <a:blip xmlns:r="http://schemas.openxmlformats.org/officeDocument/2006/relationships" r:embed="rId1"/>
        <a:srcRect/>
        <a:stretch>
          <a:fillRect/>
        </a:stretch>
      </xdr:blipFill>
      <xdr:spPr bwMode="auto">
        <a:xfrm>
          <a:off x="3048000" y="6477000"/>
          <a:ext cx="7620000" cy="9525"/>
        </a:xfrm>
        <a:prstGeom prst="rect">
          <a:avLst/>
        </a:prstGeom>
        <a:noFill/>
      </xdr:spPr>
    </xdr:pic>
    <xdr:clientData/>
  </xdr:twoCellAnchor>
</xdr:wsDr>
</file>

<file path=xl/drawings/drawing45.xml><?xml version="1.0" encoding="utf-8"?>
<xdr:wsDr xmlns:xdr="http://schemas.openxmlformats.org/drawingml/2006/spreadsheetDrawing" xmlns:a="http://schemas.openxmlformats.org/drawingml/2006/main">
  <xdr:twoCellAnchor>
    <xdr:from>
      <xdr:col>7</xdr:col>
      <xdr:colOff>552450</xdr:colOff>
      <xdr:row>2</xdr:row>
      <xdr:rowOff>28575</xdr:rowOff>
    </xdr:from>
    <xdr:to>
      <xdr:col>17</xdr:col>
      <xdr:colOff>152400</xdr:colOff>
      <xdr:row>30</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57150</xdr:rowOff>
    </xdr:from>
    <xdr:to>
      <xdr:col>10</xdr:col>
      <xdr:colOff>600075</xdr:colOff>
      <xdr:row>31</xdr:row>
      <xdr:rowOff>66675</xdr:rowOff>
    </xdr:to>
    <xdr:graphicFrame macro="">
      <xdr:nvGraphicFramePr>
        <xdr:cNvPr id="5935433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47625</xdr:colOff>
          <xdr:row>0</xdr:row>
          <xdr:rowOff>38100</xdr:rowOff>
        </xdr:from>
        <xdr:to>
          <xdr:col>12</xdr:col>
          <xdr:colOff>285750</xdr:colOff>
          <xdr:row>1</xdr:row>
          <xdr:rowOff>133350</xdr:rowOff>
        </xdr:to>
        <xdr:sp macro="" textlink="">
          <xdr:nvSpPr>
            <xdr:cNvPr id="32771" name="CommandButton4" hidden="1">
              <a:extLst>
                <a:ext uri="{63B3BB69-23CF-44E3-9099-C40C66FF867C}">
                  <a14:compatExt spid="_x0000_s32771"/>
                </a:ext>
              </a:extLst>
            </xdr:cNvPr>
            <xdr:cNvSpPr/>
          </xdr:nvSpPr>
          <xdr:spPr>
            <a:xfrm>
              <a:off x="0" y="0"/>
              <a:ext cx="0" cy="0"/>
            </a:xfrm>
            <a:prstGeom prst="rect">
              <a:avLst/>
            </a:prstGeom>
          </xdr:spPr>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47625</xdr:rowOff>
    </xdr:from>
    <xdr:to>
      <xdr:col>11</xdr:col>
      <xdr:colOff>0</xdr:colOff>
      <xdr:row>31</xdr:row>
      <xdr:rowOff>57150</xdr:rowOff>
    </xdr:to>
    <xdr:graphicFrame macro="">
      <xdr:nvGraphicFramePr>
        <xdr:cNvPr id="365167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76200</xdr:colOff>
          <xdr:row>0</xdr:row>
          <xdr:rowOff>38100</xdr:rowOff>
        </xdr:from>
        <xdr:to>
          <xdr:col>12</xdr:col>
          <xdr:colOff>371475</xdr:colOff>
          <xdr:row>1</xdr:row>
          <xdr:rowOff>142875</xdr:rowOff>
        </xdr:to>
        <xdr:sp macro="" textlink="">
          <xdr:nvSpPr>
            <xdr:cNvPr id="36515841" name="CommandButtonWheat" hidden="1">
              <a:extLst>
                <a:ext uri="{63B3BB69-23CF-44E3-9099-C40C66FF867C}">
                  <a14:compatExt spid="_x0000_s36515841"/>
                </a:ext>
              </a:extLst>
            </xdr:cNvPr>
            <xdr:cNvSpPr/>
          </xdr:nvSpPr>
          <xdr:spPr>
            <a:xfrm>
              <a:off x="0" y="0"/>
              <a:ext cx="0" cy="0"/>
            </a:xfrm>
            <a:prstGeom prst="rect">
              <a:avLst/>
            </a:prstGeom>
          </xdr:spPr>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9525</xdr:colOff>
      <xdr:row>2</xdr:row>
      <xdr:rowOff>47625</xdr:rowOff>
    </xdr:from>
    <xdr:to>
      <xdr:col>11</xdr:col>
      <xdr:colOff>0</xdr:colOff>
      <xdr:row>31</xdr:row>
      <xdr:rowOff>57150</xdr:rowOff>
    </xdr:to>
    <xdr:graphicFrame macro="">
      <xdr:nvGraphicFramePr>
        <xdr:cNvPr id="5935740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76200</xdr:colOff>
          <xdr:row>0</xdr:row>
          <xdr:rowOff>38100</xdr:rowOff>
        </xdr:from>
        <xdr:to>
          <xdr:col>12</xdr:col>
          <xdr:colOff>371475</xdr:colOff>
          <xdr:row>1</xdr:row>
          <xdr:rowOff>142875</xdr:rowOff>
        </xdr:to>
        <xdr:sp macro="" textlink="">
          <xdr:nvSpPr>
            <xdr:cNvPr id="33795" name="CommandButtonWheat" hidden="1">
              <a:extLst>
                <a:ext uri="{63B3BB69-23CF-44E3-9099-C40C66FF867C}">
                  <a14:compatExt spid="_x0000_s33795"/>
                </a:ext>
              </a:extLst>
            </xdr:cNvPr>
            <xdr:cNvSpPr/>
          </xdr:nvSpPr>
          <xdr:spPr>
            <a:xfrm>
              <a:off x="0" y="0"/>
              <a:ext cx="0" cy="0"/>
            </a:xfrm>
            <a:prstGeom prst="rect">
              <a:avLst/>
            </a:prstGeom>
          </xdr:spPr>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9525</xdr:colOff>
      <xdr:row>2</xdr:row>
      <xdr:rowOff>57150</xdr:rowOff>
    </xdr:from>
    <xdr:to>
      <xdr:col>11</xdr:col>
      <xdr:colOff>0</xdr:colOff>
      <xdr:row>31</xdr:row>
      <xdr:rowOff>66675</xdr:rowOff>
    </xdr:to>
    <xdr:graphicFrame macro="">
      <xdr:nvGraphicFramePr>
        <xdr:cNvPr id="5935945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57150</xdr:colOff>
          <xdr:row>0</xdr:row>
          <xdr:rowOff>28575</xdr:rowOff>
        </xdr:from>
        <xdr:to>
          <xdr:col>12</xdr:col>
          <xdr:colOff>352425</xdr:colOff>
          <xdr:row>1</xdr:row>
          <xdr:rowOff>133350</xdr:rowOff>
        </xdr:to>
        <xdr:sp macro="" textlink="">
          <xdr:nvSpPr>
            <xdr:cNvPr id="9281537" name="CommandButtonWheat" hidden="1">
              <a:extLst>
                <a:ext uri="{63B3BB69-23CF-44E3-9099-C40C66FF867C}">
                  <a14:compatExt spid="_x0000_s9281537"/>
                </a:ext>
              </a:extLst>
            </xdr:cNvPr>
            <xdr:cNvSpPr/>
          </xdr:nvSpPr>
          <xdr:spPr>
            <a:xfrm>
              <a:off x="0" y="0"/>
              <a:ext cx="0" cy="0"/>
            </a:xfrm>
            <a:prstGeom prst="rect">
              <a:avLst/>
            </a:prstGeom>
          </xdr:spPr>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9525</xdr:colOff>
      <xdr:row>2</xdr:row>
      <xdr:rowOff>76200</xdr:rowOff>
    </xdr:from>
    <xdr:to>
      <xdr:col>11</xdr:col>
      <xdr:colOff>0</xdr:colOff>
      <xdr:row>31</xdr:row>
      <xdr:rowOff>85725</xdr:rowOff>
    </xdr:to>
    <xdr:graphicFrame macro="">
      <xdr:nvGraphicFramePr>
        <xdr:cNvPr id="5936150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47625</xdr:colOff>
          <xdr:row>0</xdr:row>
          <xdr:rowOff>38100</xdr:rowOff>
        </xdr:from>
        <xdr:to>
          <xdr:col>12</xdr:col>
          <xdr:colOff>266700</xdr:colOff>
          <xdr:row>1</xdr:row>
          <xdr:rowOff>142875</xdr:rowOff>
        </xdr:to>
        <xdr:sp macro="" textlink="">
          <xdr:nvSpPr>
            <xdr:cNvPr id="34819" name="CommandButtonBarrel" hidden="1">
              <a:extLst>
                <a:ext uri="{63B3BB69-23CF-44E3-9099-C40C66FF867C}">
                  <a14:compatExt spid="_x0000_s34819"/>
                </a:ext>
              </a:extLst>
            </xdr:cNvPr>
            <xdr:cNvSpPr/>
          </xdr:nvSpPr>
          <xdr:spPr>
            <a:xfrm>
              <a:off x="0" y="0"/>
              <a:ext cx="0" cy="0"/>
            </a:xfrm>
            <a:prstGeom prst="rect">
              <a:avLst/>
            </a:prstGeom>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PI%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S Codes"/>
      <sheetName val="Beer"/>
      <sheetName val="Data"/>
      <sheetName val="Flour"/>
      <sheetName val="Corn Sweeteners"/>
      <sheetName val="Dairy"/>
      <sheetName val="Shortening_Cooking Oil"/>
      <sheetName val="Bread_Bakery"/>
      <sheetName val="Beef"/>
      <sheetName val="Pork"/>
      <sheetName val="Chicken"/>
      <sheetName val="Turkey"/>
      <sheetName val="Meat"/>
    </sheetNames>
    <sheetDataSet>
      <sheetData sheetId="0"/>
      <sheetData sheetId="1"/>
      <sheetData sheetId="2">
        <row r="1">
          <cell r="B1" t="str">
            <v>YTD</v>
          </cell>
          <cell r="C1" t="str">
            <v>DEC 11 vs. DEC 10</v>
          </cell>
        </row>
        <row r="2">
          <cell r="A2" t="str">
            <v>Flour</v>
          </cell>
          <cell r="B2">
            <v>6.5727699530516697E-3</v>
          </cell>
          <cell r="C2">
            <v>-4.2253521126760828E-3</v>
          </cell>
        </row>
        <row r="3">
          <cell r="A3" t="str">
            <v>Corn Sweetners</v>
          </cell>
          <cell r="B3">
            <v>0.11369645690111052</v>
          </cell>
          <cell r="C3">
            <v>0.10946589106292975</v>
          </cell>
        </row>
        <row r="4">
          <cell r="A4" t="str">
            <v>Dairy</v>
          </cell>
          <cell r="B4">
            <v>0.1230856494611457</v>
          </cell>
          <cell r="C4">
            <v>0.11627906976744186</v>
          </cell>
        </row>
        <row r="5">
          <cell r="A5" t="str">
            <v>Shortening &amp; Cooking Oil</v>
          </cell>
          <cell r="B5">
            <v>0.15989263803680975</v>
          </cell>
          <cell r="C5">
            <v>0.16334355828220845</v>
          </cell>
        </row>
        <row r="6">
          <cell r="A6" t="str">
            <v>Bakery</v>
          </cell>
          <cell r="B6">
            <v>4.727272727272723E-2</v>
          </cell>
          <cell r="C6">
            <v>4.8484848484848485E-2</v>
          </cell>
        </row>
        <row r="7">
          <cell r="A7" t="str">
            <v>Beef</v>
          </cell>
          <cell r="B7">
            <v>0.1611635220125785</v>
          </cell>
          <cell r="C7">
            <v>0.15251572327044019</v>
          </cell>
        </row>
        <row r="8">
          <cell r="A8" t="str">
            <v>Pork</v>
          </cell>
          <cell r="B8">
            <v>0.11333333333333333</v>
          </cell>
          <cell r="C8">
            <v>7.0000000000000007E-2</v>
          </cell>
        </row>
        <row r="9">
          <cell r="A9" t="str">
            <v>Chicken</v>
          </cell>
          <cell r="B9">
            <v>8.2036775106081997E-2</v>
          </cell>
          <cell r="C9">
            <v>5.7284299858557243E-2</v>
          </cell>
        </row>
        <row r="10">
          <cell r="A10" t="str">
            <v>Turkey</v>
          </cell>
          <cell r="B10">
            <v>0.11235170969993016</v>
          </cell>
          <cell r="C10">
            <v>9.4905792044661499E-2</v>
          </cell>
        </row>
        <row r="11">
          <cell r="A11" t="str">
            <v>Meat</v>
          </cell>
          <cell r="B11">
            <v>0.11881824020552345</v>
          </cell>
          <cell r="C11">
            <v>0.11817597944765579</v>
          </cell>
        </row>
        <row r="12">
          <cell r="A12" t="str">
            <v>Bottled Beer</v>
          </cell>
          <cell r="B12">
            <v>3.2869785082174571E-2</v>
          </cell>
          <cell r="C12">
            <v>3.539823008849572E-2</v>
          </cell>
        </row>
        <row r="37">
          <cell r="B37" t="str">
            <v>YTD</v>
          </cell>
          <cell r="C37" t="str">
            <v>DEC 11 vs. DEC 10</v>
          </cell>
        </row>
        <row r="38">
          <cell r="A38" t="str">
            <v>Electricity</v>
          </cell>
          <cell r="B38">
            <v>2.0937950224850791E-2</v>
          </cell>
          <cell r="C38">
            <v>2.5328244274809252E-2</v>
          </cell>
        </row>
        <row r="39">
          <cell r="A39" t="str">
            <v>Fuel Oil</v>
          </cell>
          <cell r="B39">
            <v>0.27646422060164044</v>
          </cell>
          <cell r="C39">
            <v>0.18290009395552773</v>
          </cell>
        </row>
        <row r="40">
          <cell r="A40" t="str">
            <v>Bread White</v>
          </cell>
          <cell r="B40">
            <v>5.1941747572815646E-2</v>
          </cell>
          <cell r="C40">
            <v>2.4531024531024556E-2</v>
          </cell>
        </row>
        <row r="41">
          <cell r="A41" t="str">
            <v>Ground Beef</v>
          </cell>
          <cell r="B41">
            <v>9.6400401548831005E-2</v>
          </cell>
          <cell r="C41">
            <v>0.11357435197817196</v>
          </cell>
        </row>
        <row r="42">
          <cell r="A42" t="str">
            <v>Chicken</v>
          </cell>
          <cell r="B42">
            <v>2.2298456260720419E-2</v>
          </cell>
          <cell r="C42">
            <v>4.6875000000000042E-2</v>
          </cell>
        </row>
        <row r="43">
          <cell r="A43" t="str">
            <v>Eggs</v>
          </cell>
          <cell r="B43">
            <v>6.61779473789917E-2</v>
          </cell>
          <cell r="C43">
            <v>4.5175683212493135E-2</v>
          </cell>
        </row>
        <row r="44">
          <cell r="A44" t="str">
            <v>Milk</v>
          </cell>
          <cell r="B44">
            <v>9.6082041839292198E-2</v>
          </cell>
          <cell r="C44">
            <v>7.4442435201928836E-2</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image" Target="../media/image10.emf"/><Relationship Id="rId4" Type="http://schemas.openxmlformats.org/officeDocument/2006/relationships/control" Target="../activeX/activeX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image" Target="../media/image11.emf"/><Relationship Id="rId4" Type="http://schemas.openxmlformats.org/officeDocument/2006/relationships/control" Target="../activeX/activeX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image" Target="../media/image12.emf"/><Relationship Id="rId4" Type="http://schemas.openxmlformats.org/officeDocument/2006/relationships/control" Target="../activeX/activeX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image" Target="../media/image13.emf"/><Relationship Id="rId4" Type="http://schemas.openxmlformats.org/officeDocument/2006/relationships/control" Target="../activeX/activeX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5" Type="http://schemas.openxmlformats.org/officeDocument/2006/relationships/image" Target="../media/image14.emf"/><Relationship Id="rId4" Type="http://schemas.openxmlformats.org/officeDocument/2006/relationships/control" Target="../activeX/activeX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5" Type="http://schemas.openxmlformats.org/officeDocument/2006/relationships/image" Target="../media/image15.emf"/><Relationship Id="rId4" Type="http://schemas.openxmlformats.org/officeDocument/2006/relationships/control" Target="../activeX/activeX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5" Type="http://schemas.openxmlformats.org/officeDocument/2006/relationships/image" Target="../media/image16.emf"/><Relationship Id="rId4" Type="http://schemas.openxmlformats.org/officeDocument/2006/relationships/control" Target="../activeX/activeX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5" Type="http://schemas.openxmlformats.org/officeDocument/2006/relationships/image" Target="../media/image17.emf"/><Relationship Id="rId4" Type="http://schemas.openxmlformats.org/officeDocument/2006/relationships/control" Target="../activeX/activeX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5" Type="http://schemas.openxmlformats.org/officeDocument/2006/relationships/image" Target="../media/image18.emf"/><Relationship Id="rId4" Type="http://schemas.openxmlformats.org/officeDocument/2006/relationships/control" Target="../activeX/activeX1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19.bin"/><Relationship Id="rId5" Type="http://schemas.openxmlformats.org/officeDocument/2006/relationships/image" Target="../media/image19.emf"/><Relationship Id="rId4" Type="http://schemas.openxmlformats.org/officeDocument/2006/relationships/control" Target="../activeX/activeX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0.bin"/><Relationship Id="rId5" Type="http://schemas.openxmlformats.org/officeDocument/2006/relationships/image" Target="../media/image20.emf"/><Relationship Id="rId4" Type="http://schemas.openxmlformats.org/officeDocument/2006/relationships/control" Target="../activeX/activeX19.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1.bin"/><Relationship Id="rId5" Type="http://schemas.openxmlformats.org/officeDocument/2006/relationships/image" Target="../media/image21.emf"/><Relationship Id="rId4" Type="http://schemas.openxmlformats.org/officeDocument/2006/relationships/control" Target="../activeX/activeX2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2.xml"/><Relationship Id="rId1" Type="http://schemas.openxmlformats.org/officeDocument/2006/relationships/printerSettings" Target="../printerSettings/printerSettings22.bin"/><Relationship Id="rId5" Type="http://schemas.openxmlformats.org/officeDocument/2006/relationships/image" Target="../media/image22.emf"/><Relationship Id="rId4" Type="http://schemas.openxmlformats.org/officeDocument/2006/relationships/control" Target="../activeX/activeX2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3.xml"/><Relationship Id="rId1" Type="http://schemas.openxmlformats.org/officeDocument/2006/relationships/printerSettings" Target="../printerSettings/printerSettings23.bin"/><Relationship Id="rId5" Type="http://schemas.openxmlformats.org/officeDocument/2006/relationships/image" Target="../media/image23.emf"/><Relationship Id="rId4" Type="http://schemas.openxmlformats.org/officeDocument/2006/relationships/control" Target="../activeX/activeX22.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4.xml"/><Relationship Id="rId1" Type="http://schemas.openxmlformats.org/officeDocument/2006/relationships/printerSettings" Target="../printerSettings/printerSettings24.bin"/><Relationship Id="rId5" Type="http://schemas.openxmlformats.org/officeDocument/2006/relationships/image" Target="../media/image24.emf"/><Relationship Id="rId4" Type="http://schemas.openxmlformats.org/officeDocument/2006/relationships/control" Target="../activeX/activeX23.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5.xml"/><Relationship Id="rId1" Type="http://schemas.openxmlformats.org/officeDocument/2006/relationships/printerSettings" Target="../printerSettings/printerSettings25.bin"/><Relationship Id="rId5" Type="http://schemas.openxmlformats.org/officeDocument/2006/relationships/image" Target="../media/image25.emf"/><Relationship Id="rId4" Type="http://schemas.openxmlformats.org/officeDocument/2006/relationships/control" Target="../activeX/activeX24.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26.bin"/><Relationship Id="rId5" Type="http://schemas.openxmlformats.org/officeDocument/2006/relationships/image" Target="../media/image26.emf"/><Relationship Id="rId4" Type="http://schemas.openxmlformats.org/officeDocument/2006/relationships/control" Target="../activeX/activeX25.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7.xml"/><Relationship Id="rId1" Type="http://schemas.openxmlformats.org/officeDocument/2006/relationships/printerSettings" Target="../printerSettings/printerSettings27.bin"/><Relationship Id="rId5" Type="http://schemas.openxmlformats.org/officeDocument/2006/relationships/image" Target="../media/image27.emf"/><Relationship Id="rId4" Type="http://schemas.openxmlformats.org/officeDocument/2006/relationships/control" Target="../activeX/activeX26.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8.xml"/><Relationship Id="rId1" Type="http://schemas.openxmlformats.org/officeDocument/2006/relationships/printerSettings" Target="../printerSettings/printerSettings28.bin"/><Relationship Id="rId5" Type="http://schemas.openxmlformats.org/officeDocument/2006/relationships/image" Target="../media/image28.emf"/><Relationship Id="rId4" Type="http://schemas.openxmlformats.org/officeDocument/2006/relationships/control" Target="../activeX/activeX27.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9.xml"/><Relationship Id="rId1" Type="http://schemas.openxmlformats.org/officeDocument/2006/relationships/printerSettings" Target="../printerSettings/printerSettings29.bin"/><Relationship Id="rId5" Type="http://schemas.openxmlformats.org/officeDocument/2006/relationships/image" Target="../media/image29.emf"/><Relationship Id="rId4" Type="http://schemas.openxmlformats.org/officeDocument/2006/relationships/control" Target="../activeX/activeX2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control" Target="../activeX/activeX2.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0.xml"/><Relationship Id="rId1" Type="http://schemas.openxmlformats.org/officeDocument/2006/relationships/printerSettings" Target="../printerSettings/printerSettings30.bin"/><Relationship Id="rId5" Type="http://schemas.openxmlformats.org/officeDocument/2006/relationships/image" Target="../media/image30.emf"/><Relationship Id="rId4" Type="http://schemas.openxmlformats.org/officeDocument/2006/relationships/control" Target="../activeX/activeX29.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1.xml"/><Relationship Id="rId1" Type="http://schemas.openxmlformats.org/officeDocument/2006/relationships/printerSettings" Target="../printerSettings/printerSettings31.bin"/><Relationship Id="rId5" Type="http://schemas.openxmlformats.org/officeDocument/2006/relationships/image" Target="../media/image31.emf"/><Relationship Id="rId4" Type="http://schemas.openxmlformats.org/officeDocument/2006/relationships/control" Target="../activeX/activeX30.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2.xml"/><Relationship Id="rId1" Type="http://schemas.openxmlformats.org/officeDocument/2006/relationships/printerSettings" Target="../printerSettings/printerSettings32.bin"/><Relationship Id="rId5" Type="http://schemas.openxmlformats.org/officeDocument/2006/relationships/image" Target="../media/image32.emf"/><Relationship Id="rId4" Type="http://schemas.openxmlformats.org/officeDocument/2006/relationships/control" Target="../activeX/activeX31.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3.xml"/><Relationship Id="rId1" Type="http://schemas.openxmlformats.org/officeDocument/2006/relationships/printerSettings" Target="../printerSettings/printerSettings33.bin"/><Relationship Id="rId5" Type="http://schemas.openxmlformats.org/officeDocument/2006/relationships/image" Target="../media/image33.emf"/><Relationship Id="rId4" Type="http://schemas.openxmlformats.org/officeDocument/2006/relationships/control" Target="../activeX/activeX32.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4.xml"/><Relationship Id="rId1" Type="http://schemas.openxmlformats.org/officeDocument/2006/relationships/printerSettings" Target="../printerSettings/printerSettings34.bin"/><Relationship Id="rId5" Type="http://schemas.openxmlformats.org/officeDocument/2006/relationships/image" Target="../media/image34.emf"/><Relationship Id="rId4" Type="http://schemas.openxmlformats.org/officeDocument/2006/relationships/control" Target="../activeX/activeX33.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hyperlink" Target="http://www.comtell.com/history/HistItem.asp?comcode=6412&amp;disp=2&amp;qtype=6&amp;first=01/01/2008&amp;last=12/31/2008" TargetMode="External"/><Relationship Id="rId1" Type="http://schemas.openxmlformats.org/officeDocument/2006/relationships/hyperlink" Target="http://www.comtell.com/history/HistItem.asp?comcode=6412&amp;disp=2&amp;qtype=6&amp;first=01/01/2009&amp;last=12/31/2009"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control" Target="../activeX/activeX3.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5.emf"/><Relationship Id="rId4" Type="http://schemas.openxmlformats.org/officeDocument/2006/relationships/control" Target="../activeX/activeX4.xm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6.emf"/><Relationship Id="rId4" Type="http://schemas.openxmlformats.org/officeDocument/2006/relationships/control" Target="../activeX/activeX5.xml"/></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7.emf"/><Relationship Id="rId4" Type="http://schemas.openxmlformats.org/officeDocument/2006/relationships/control" Target="../activeX/activeX6.xml"/></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6.xml"/><Relationship Id="rId1" Type="http://schemas.openxmlformats.org/officeDocument/2006/relationships/printerSettings" Target="../printerSettings/printerSettings72.bin"/><Relationship Id="rId5" Type="http://schemas.openxmlformats.org/officeDocument/2006/relationships/image" Target="../media/image35.emf"/><Relationship Id="rId4" Type="http://schemas.openxmlformats.org/officeDocument/2006/relationships/control" Target="../activeX/activeX34.xml"/></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8.xml"/><Relationship Id="rId1" Type="http://schemas.openxmlformats.org/officeDocument/2006/relationships/printerSettings" Target="../printerSettings/printerSettings74.bin"/><Relationship Id="rId5" Type="http://schemas.openxmlformats.org/officeDocument/2006/relationships/image" Target="../media/image36.emf"/><Relationship Id="rId4" Type="http://schemas.openxmlformats.org/officeDocument/2006/relationships/control" Target="../activeX/activeX35.xml"/></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image" Target="../media/image8.emf"/><Relationship Id="rId4" Type="http://schemas.openxmlformats.org/officeDocument/2006/relationships/control" Target="../activeX/activeX7.xml"/></Relationships>
</file>

<file path=xl/worksheets/_rels/sheet80.xml.rels><?xml version="1.0" encoding="UTF-8" standalone="yes"?>
<Relationships xmlns="http://schemas.openxmlformats.org/package/2006/relationships"><Relationship Id="rId3" Type="http://schemas.openxmlformats.org/officeDocument/2006/relationships/hyperlink" Target="http://www.comtell.com/history/HistItem.asp?comcode=7660&amp;disp=2&amp;qtype=6&amp;first=01/01/2006&amp;last=12/31/2006" TargetMode="External"/><Relationship Id="rId2" Type="http://schemas.openxmlformats.org/officeDocument/2006/relationships/hyperlink" Target="http://www.comtell.com/history/HistItem.asp?comcode=7660&amp;disp=2&amp;qtype=6&amp;first=01/01/2007&amp;last=12/31/2007" TargetMode="External"/><Relationship Id="rId1" Type="http://schemas.openxmlformats.org/officeDocument/2006/relationships/hyperlink" Target="http://www.comtell.com/history/HistItem.asp?comcode=7660&amp;disp=2&amp;qtype=6&amp;first=01/01/2008&amp;last=12/31/2008" TargetMode="External"/></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78.bin"/></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79.bin"/></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9.emf"/><Relationship Id="rId4" Type="http://schemas.openxmlformats.org/officeDocument/2006/relationships/control" Target="../activeX/activeX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6:Q83"/>
  <sheetViews>
    <sheetView showGridLines="0" tabSelected="1" zoomScale="115" zoomScaleNormal="115" workbookViewId="0">
      <selection activeCell="S14" sqref="S14"/>
    </sheetView>
  </sheetViews>
  <sheetFormatPr defaultRowHeight="12.75"/>
  <cols>
    <col min="1" max="1" width="10.5703125" style="16" customWidth="1"/>
    <col min="2" max="2" width="9.28515625" style="16" customWidth="1"/>
    <col min="3" max="3" width="1.7109375" style="16" customWidth="1"/>
    <col min="4" max="7" width="7" style="16" customWidth="1"/>
    <col min="8" max="8" width="9" style="16" customWidth="1"/>
    <col min="9" max="9" width="7" style="16" customWidth="1"/>
    <col min="10" max="10" width="10.28515625" style="16" customWidth="1"/>
    <col min="11" max="11" width="9.140625" style="16"/>
    <col min="12" max="12" width="9.140625" style="16" customWidth="1"/>
    <col min="13" max="16384" width="9.140625" style="16"/>
  </cols>
  <sheetData>
    <row r="6" spans="1:17">
      <c r="A6" s="15"/>
      <c r="B6" s="15"/>
      <c r="C6" s="15"/>
      <c r="D6" s="15"/>
      <c r="E6" s="15"/>
      <c r="F6" s="15"/>
      <c r="G6" s="18"/>
      <c r="H6" s="18"/>
      <c r="J6" s="19"/>
      <c r="K6" s="20"/>
      <c r="N6" s="62"/>
      <c r="O6" s="187">
        <f>A8+7</f>
        <v>41197</v>
      </c>
      <c r="P6" s="187"/>
      <c r="Q6" s="187"/>
    </row>
    <row r="7" spans="1:17" ht="15" customHeight="1">
      <c r="A7" s="190" t="s">
        <v>82</v>
      </c>
      <c r="B7" s="190"/>
      <c r="C7" s="190"/>
      <c r="D7" s="190"/>
      <c r="E7" s="190"/>
      <c r="F7" s="190"/>
      <c r="G7" s="190"/>
      <c r="H7" s="190"/>
      <c r="I7" s="190"/>
      <c r="J7" s="190"/>
      <c r="K7" s="190"/>
      <c r="L7" s="190"/>
      <c r="M7" s="190"/>
      <c r="N7" s="190"/>
      <c r="O7" s="190"/>
      <c r="P7" s="190"/>
      <c r="Q7" s="190"/>
    </row>
    <row r="8" spans="1:17">
      <c r="A8" s="188">
        <v>41190</v>
      </c>
      <c r="B8" s="189"/>
      <c r="C8" s="139"/>
      <c r="D8" s="184" t="s">
        <v>63</v>
      </c>
      <c r="E8" s="184" t="s">
        <v>64</v>
      </c>
      <c r="F8" s="184" t="s">
        <v>66</v>
      </c>
      <c r="G8" s="184" t="s">
        <v>65</v>
      </c>
      <c r="H8" s="184" t="s">
        <v>1</v>
      </c>
      <c r="I8" s="184" t="s">
        <v>0</v>
      </c>
    </row>
    <row r="9" spans="1:17">
      <c r="A9" s="185">
        <f>A8-7</f>
        <v>41183</v>
      </c>
      <c r="B9" s="186"/>
      <c r="C9" s="139"/>
      <c r="D9" s="184"/>
      <c r="E9" s="184"/>
      <c r="F9" s="184"/>
      <c r="G9" s="184"/>
      <c r="H9" s="184"/>
      <c r="I9" s="184"/>
    </row>
    <row r="10" spans="1:17" ht="10.5" customHeight="1">
      <c r="A10" s="180" t="s">
        <v>216</v>
      </c>
      <c r="B10" s="180"/>
      <c r="C10" s="133"/>
      <c r="D10" s="134"/>
      <c r="E10" s="134"/>
      <c r="F10" s="135"/>
      <c r="G10" s="134"/>
      <c r="H10" s="136"/>
      <c r="I10" s="136"/>
    </row>
    <row r="11" spans="1:17" ht="12.75" customHeight="1">
      <c r="A11" s="178" t="s">
        <v>16</v>
      </c>
      <c r="B11" s="178"/>
      <c r="C11" s="140" t="str">
        <f>IF(D11&gt;E11,"h", IF(D11&lt;E11,"i", IF(D11=E11,"n","")))</f>
        <v>i</v>
      </c>
      <c r="D11" s="144">
        <f>VLOOKUP($A$8,Corn!C:D,2,FALSE)</f>
        <v>748.95</v>
      </c>
      <c r="E11" s="144">
        <f>VLOOKUP($A$9,Corn!C:E,2,FALSE)</f>
        <v>755.35</v>
      </c>
      <c r="F11" s="144">
        <f>Corn!D55</f>
        <v>683.3114634146342</v>
      </c>
      <c r="G11" s="144">
        <f>VLOOKUP($A$8,Corn!C:E,3,FALSE)</f>
        <v>633.79999999999995</v>
      </c>
      <c r="H11" s="142">
        <f t="shared" ref="H11:H19" si="0">(D11-E11)/E11</f>
        <v>-8.4728933606936872E-3</v>
      </c>
      <c r="I11" s="142">
        <f t="shared" ref="I11:I20" si="1">(D11-G11)/G11</f>
        <v>0.18168191858630497</v>
      </c>
    </row>
    <row r="12" spans="1:17" ht="12.75" customHeight="1">
      <c r="A12" s="178" t="s">
        <v>67</v>
      </c>
      <c r="B12" s="178"/>
      <c r="C12" s="140" t="str">
        <f t="shared" ref="C12:C20" si="2">IF(D12&gt;E12,"h", IF(D12&lt;E12,"i", IF(D12=E12,"n","")))</f>
        <v>i</v>
      </c>
      <c r="D12" s="141">
        <f>VLOOKUP($A$8,Soybeans!C:D,2,FALSE)</f>
        <v>1539.05</v>
      </c>
      <c r="E12" s="141">
        <f>VLOOKUP($A$9,Soybeans!C:E,2,FALSE)</f>
        <v>1545.05</v>
      </c>
      <c r="F12" s="141">
        <f>Soybeans!D55</f>
        <v>1460.888780487805</v>
      </c>
      <c r="G12" s="141">
        <f>VLOOKUP($A$8,Soybeans!C:E,3,FALSE)</f>
        <v>1235.9000000000001</v>
      </c>
      <c r="H12" s="142">
        <f t="shared" si="0"/>
        <v>-3.8833694702436815E-3</v>
      </c>
      <c r="I12" s="142">
        <f t="shared" si="1"/>
        <v>0.24528683550449051</v>
      </c>
    </row>
    <row r="13" spans="1:17" ht="12.75" customHeight="1">
      <c r="A13" s="178" t="s">
        <v>68</v>
      </c>
      <c r="B13" s="178"/>
      <c r="C13" s="140" t="str">
        <f t="shared" si="2"/>
        <v>h</v>
      </c>
      <c r="D13" s="144">
        <f>VLOOKUP(A8,'Soy Meal'!C:D,2,FALSE)</f>
        <v>474.92</v>
      </c>
      <c r="E13" s="144">
        <f>VLOOKUP($A$9,'Soy Meal'!C:E,2,FALSE)</f>
        <v>469.8</v>
      </c>
      <c r="F13" s="144">
        <f>'Soy Meal'!D55</f>
        <v>423.57390243902438</v>
      </c>
      <c r="G13" s="144">
        <f>VLOOKUP($A$8,'Soy Meal'!C:E,3,FALSE)</f>
        <v>318.89999999999998</v>
      </c>
      <c r="H13" s="142">
        <f t="shared" si="0"/>
        <v>1.0898254576415505E-2</v>
      </c>
      <c r="I13" s="142">
        <f t="shared" si="1"/>
        <v>0.48924427720288505</v>
      </c>
    </row>
    <row r="14" spans="1:17" ht="12.75" customHeight="1">
      <c r="A14" s="178" t="s">
        <v>18</v>
      </c>
      <c r="B14" s="178"/>
      <c r="C14" s="140" t="str">
        <f t="shared" si="2"/>
        <v>i</v>
      </c>
      <c r="D14" s="143">
        <f>VLOOKUP($A$8,'Soybean Oil_Weekly'!C:D,2,FALSE)</f>
        <v>0.50600000000000001</v>
      </c>
      <c r="E14" s="143">
        <f>VLOOKUP($A$9,'Soybean Oil_Weekly'!C:E,2,FALSE)</f>
        <v>0.50619999999999998</v>
      </c>
      <c r="F14" s="143">
        <f>'Soybean Oil_Weekly'!D55</f>
        <v>0.52991219512195142</v>
      </c>
      <c r="G14" s="143">
        <f>VLOOKUP($A$8,'Soybean Oil_Weekly'!C:E,3,FALSE)</f>
        <v>0.51829999999999998</v>
      </c>
      <c r="H14" s="142">
        <f t="shared" si="0"/>
        <v>-3.9510075069138282E-4</v>
      </c>
      <c r="I14" s="142">
        <f t="shared" si="1"/>
        <v>-2.3731429673933973E-2</v>
      </c>
    </row>
    <row r="15" spans="1:17" ht="12.75" customHeight="1">
      <c r="A15" s="146" t="s">
        <v>217</v>
      </c>
      <c r="B15" s="147"/>
      <c r="C15" s="140" t="str">
        <f t="shared" si="2"/>
        <v>i</v>
      </c>
      <c r="D15" s="144">
        <f>VLOOKUP($A$8,'Rough Rice'!C:E,2,FALSE)</f>
        <v>15.025</v>
      </c>
      <c r="E15" s="144">
        <f>VLOOKUP($A$9,'Rough Rice'!C:F,2,FALSE)</f>
        <v>15.105</v>
      </c>
      <c r="F15" s="144">
        <f>'Rough Rice'!E55</f>
        <v>15.113211538461533</v>
      </c>
      <c r="G15" s="144">
        <f>VLOOKUP($A$8,'Rough Rice'!C:F,3,FALSE)</f>
        <v>16.625</v>
      </c>
      <c r="H15" s="142">
        <f t="shared" si="0"/>
        <v>-5.2962595167163236E-3</v>
      </c>
      <c r="I15" s="142">
        <f t="shared" si="1"/>
        <v>-9.6240601503759377E-2</v>
      </c>
    </row>
    <row r="16" spans="1:17" ht="12.75" customHeight="1">
      <c r="A16" s="178" t="s">
        <v>69</v>
      </c>
      <c r="B16" s="178"/>
      <c r="C16" s="140" t="str">
        <f t="shared" si="2"/>
        <v>i</v>
      </c>
      <c r="D16" s="144">
        <f>VLOOKUP($A$8,Wheat!C:D,2,FALSE)</f>
        <v>867.55</v>
      </c>
      <c r="E16" s="144">
        <f>VLOOKUP($A$9,Wheat!C:E,2,FALSE)</f>
        <v>871.1</v>
      </c>
      <c r="F16" s="144">
        <f>Wheat!D55</f>
        <v>723.28560975609776</v>
      </c>
      <c r="G16" s="144">
        <f>VLOOKUP($A$8,Wheat!C:E,3,FALSE)</f>
        <v>627.95000000000005</v>
      </c>
      <c r="H16" s="142">
        <f t="shared" si="0"/>
        <v>-4.0753070829985857E-3</v>
      </c>
      <c r="I16" s="142">
        <f t="shared" si="1"/>
        <v>0.38155904132494606</v>
      </c>
    </row>
    <row r="17" spans="1:10" ht="12.75" customHeight="1">
      <c r="A17" s="178" t="s">
        <v>71</v>
      </c>
      <c r="B17" s="178"/>
      <c r="C17" s="140" t="str">
        <f t="shared" si="2"/>
        <v>h</v>
      </c>
      <c r="D17" s="145">
        <f>VLOOKUP($A$8,Barrels!C:D,2,FALSE)</f>
        <v>2.06</v>
      </c>
      <c r="E17" s="145">
        <f>VLOOKUP($A$9,Barrels!C:E,2,FALSE)</f>
        <v>2.048</v>
      </c>
      <c r="F17" s="145">
        <f>Barrels!D55</f>
        <v>1.6160073170731706</v>
      </c>
      <c r="G17" s="145">
        <f>VLOOKUP($A$8,Barrels!C:E,3,FALSE)</f>
        <v>1.7210000000000001</v>
      </c>
      <c r="H17" s="142">
        <f t="shared" si="0"/>
        <v>5.8593750000000052E-3</v>
      </c>
      <c r="I17" s="142">
        <f t="shared" si="1"/>
        <v>0.19697850087158625</v>
      </c>
    </row>
    <row r="18" spans="1:10" ht="12.75" customHeight="1">
      <c r="A18" s="178" t="s">
        <v>72</v>
      </c>
      <c r="B18" s="178"/>
      <c r="C18" s="140" t="str">
        <f t="shared" si="2"/>
        <v>h</v>
      </c>
      <c r="D18" s="145">
        <f>VLOOKUP($A$8,Blocks!C:D,2,FALSE)</f>
        <v>2.1</v>
      </c>
      <c r="E18" s="145">
        <f>VLOOKUP($A$9,Blocks!C:E,2,FALSE)</f>
        <v>2.0939999999999999</v>
      </c>
      <c r="F18" s="145">
        <f>Blocks!D55</f>
        <v>1.6490975609756098</v>
      </c>
      <c r="G18" s="145">
        <f>VLOOKUP($A$8,Blocks!C:E,3,FALSE)</f>
        <v>1.7030000000000001</v>
      </c>
      <c r="H18" s="142">
        <f t="shared" si="0"/>
        <v>2.8653295128940916E-3</v>
      </c>
      <c r="I18" s="142">
        <f t="shared" si="1"/>
        <v>0.23311802701115678</v>
      </c>
    </row>
    <row r="19" spans="1:10" ht="12.75" customHeight="1">
      <c r="A19" s="178" t="s">
        <v>73</v>
      </c>
      <c r="B19" s="178"/>
      <c r="C19" s="140" t="str">
        <f t="shared" si="2"/>
        <v>h</v>
      </c>
      <c r="D19" s="144">
        <f>VLOOKUP($A$8,Milk!C:D,2,FALSE)</f>
        <v>21.074000000000002</v>
      </c>
      <c r="E19" s="144">
        <f>VLOOKUP($A$9,Milk!C:E,2,FALSE)</f>
        <v>21.071999999999999</v>
      </c>
      <c r="F19" s="144">
        <f>Milk!D55</f>
        <v>16.759658536585366</v>
      </c>
      <c r="G19" s="144">
        <f>VLOOKUP($A$8,Milk!C:E,3,FALSE)</f>
        <v>17.920000000000002</v>
      </c>
      <c r="H19" s="142">
        <f t="shared" si="0"/>
        <v>9.4912680334208635E-5</v>
      </c>
      <c r="I19" s="142">
        <f t="shared" si="1"/>
        <v>0.17600446428571426</v>
      </c>
    </row>
    <row r="20" spans="1:10" ht="12.75" customHeight="1">
      <c r="A20" s="178" t="s">
        <v>220</v>
      </c>
      <c r="B20" s="178"/>
      <c r="C20" s="140" t="str">
        <f t="shared" si="2"/>
        <v>i</v>
      </c>
      <c r="D20" s="145">
        <f>VLOOKUP($A$8,Butter!C:D,2,FALSE)</f>
        <v>1.931</v>
      </c>
      <c r="E20" s="145">
        <f>VLOOKUP($A$9,Butter!C:E,2,FALSE)</f>
        <v>1.9325000000000001</v>
      </c>
      <c r="F20" s="145">
        <f>Butter!D55</f>
        <v>1.5699707317073168</v>
      </c>
      <c r="G20" s="145">
        <f>VLOOKUP($A$8,Butter!C:E,3,FALSE)</f>
        <v>1.8140000000000001</v>
      </c>
      <c r="H20" s="142">
        <f>(D20-E20)/E20</f>
        <v>-7.7619663648127127E-4</v>
      </c>
      <c r="I20" s="142">
        <f t="shared" si="1"/>
        <v>6.4498346196251374E-2</v>
      </c>
    </row>
    <row r="21" spans="1:10" ht="9.75" customHeight="1">
      <c r="A21" s="179" t="s">
        <v>87</v>
      </c>
      <c r="B21" s="179"/>
      <c r="C21" s="131"/>
      <c r="D21" s="23"/>
      <c r="E21" s="23"/>
      <c r="F21" s="23"/>
      <c r="G21" s="23"/>
      <c r="H21" s="21"/>
      <c r="I21" s="21"/>
    </row>
    <row r="22" spans="1:10" ht="9.75" customHeight="1">
      <c r="A22" s="180" t="s">
        <v>85</v>
      </c>
      <c r="B22" s="180"/>
      <c r="C22" s="133"/>
      <c r="D22" s="136"/>
      <c r="E22" s="136"/>
      <c r="F22" s="136"/>
      <c r="G22" s="136"/>
      <c r="H22" s="137"/>
      <c r="I22" s="137"/>
    </row>
    <row r="23" spans="1:10" ht="12" customHeight="1">
      <c r="A23" s="178" t="s">
        <v>74</v>
      </c>
      <c r="B23" s="178"/>
      <c r="C23" s="140" t="str">
        <f>IF(D23&gt;E23,"h", IF(D23&lt;E23,"i", IF(D23=E23,"n","")))</f>
        <v>h</v>
      </c>
      <c r="D23" s="145">
        <f>VLOOKUP($A$8,Cattle!C:D,2,FALSE)</f>
        <v>1.2375</v>
      </c>
      <c r="E23" s="145">
        <f>VLOOKUP($A$9,Cattle!C:E,2,FALSE)</f>
        <v>1.2270000000000001</v>
      </c>
      <c r="F23" s="145">
        <f>Cattle!D55</f>
        <v>1.2202341463414634</v>
      </c>
      <c r="G23" s="145">
        <f>VLOOKUP($A$8,Cattle!C:E,3,FALSE)</f>
        <v>1.2125999999999999</v>
      </c>
      <c r="H23" s="142">
        <f t="shared" ref="H23:H29" si="3">(D23-E23)/E23</f>
        <v>8.5574572127138978E-3</v>
      </c>
      <c r="I23" s="142">
        <f t="shared" ref="I23:I28" si="4">(D23-G23)/G23</f>
        <v>2.0534388916378151E-2</v>
      </c>
      <c r="J23"/>
    </row>
    <row r="24" spans="1:10" ht="12" customHeight="1">
      <c r="A24" s="178" t="s">
        <v>75</v>
      </c>
      <c r="B24" s="178"/>
      <c r="C24" s="140" t="str">
        <f t="shared" ref="C24:C29" si="5">IF(D24&gt;E24,"h", IF(D24&lt;E24,"i", IF(D24=E24,"n","")))</f>
        <v>h</v>
      </c>
      <c r="D24" s="145">
        <f>VLOOKUP($A$8,'Ground Beef'!C:D,2,FALSE)</f>
        <v>2.1349999999999998</v>
      </c>
      <c r="E24" s="145">
        <f>VLOOKUP($A$9,'Ground Beef'!C:E,2,FALSE)</f>
        <v>2.125</v>
      </c>
      <c r="F24" s="145">
        <f>'Ground Beef'!D55</f>
        <v>2.1280000000000001</v>
      </c>
      <c r="G24" s="145">
        <f>VLOOKUP($A$8,'Ground Beef'!C:E,3,FALSE)</f>
        <v>1.875</v>
      </c>
      <c r="H24" s="142">
        <f t="shared" si="3"/>
        <v>4.7058823529410763E-3</v>
      </c>
      <c r="I24" s="142">
        <f t="shared" si="4"/>
        <v>0.13866666666666655</v>
      </c>
    </row>
    <row r="25" spans="1:10" ht="12" customHeight="1">
      <c r="A25" s="178" t="s">
        <v>76</v>
      </c>
      <c r="B25" s="178"/>
      <c r="C25" s="140" t="str">
        <f t="shared" si="5"/>
        <v>h</v>
      </c>
      <c r="D25" s="143">
        <f>VLOOKUP($A$8,Hog!C:D,2,FALSE)</f>
        <v>0.53200000000000003</v>
      </c>
      <c r="E25" s="143">
        <f>VLOOKUP($A$9,Hog!C:E,2,FALSE)</f>
        <v>0.50800000000000001</v>
      </c>
      <c r="F25" s="143">
        <f>Hog!D55</f>
        <v>0.56065853658536569</v>
      </c>
      <c r="G25" s="143">
        <f>VLOOKUP($A$8,Hog!C:E,3,FALSE)</f>
        <v>0.62</v>
      </c>
      <c r="H25" s="142">
        <f t="shared" si="3"/>
        <v>4.7244094488189017E-2</v>
      </c>
      <c r="I25" s="142">
        <f t="shared" si="4"/>
        <v>-0.14193548387096769</v>
      </c>
    </row>
    <row r="26" spans="1:10" ht="12" customHeight="1">
      <c r="A26" s="178" t="s">
        <v>77</v>
      </c>
      <c r="B26" s="178"/>
      <c r="C26" s="140" t="str">
        <f t="shared" si="5"/>
        <v>h</v>
      </c>
      <c r="D26" s="144">
        <f>VLOOKUP($A$8,'Pork Belly'!C:D,2,FALSE)</f>
        <v>1.25</v>
      </c>
      <c r="E26" s="144">
        <f>VLOOKUP($A$9,'Pork Belly'!C:E,2,FALSE)</f>
        <v>1.23</v>
      </c>
      <c r="F26" s="144">
        <f>'Pork Belly'!D55</f>
        <v>1.178970731707317</v>
      </c>
      <c r="G26" s="144">
        <f>VLOOKUP($A$8,'Pork Belly'!C:E,3,FALSE)</f>
        <v>1.3</v>
      </c>
      <c r="H26" s="142">
        <f t="shared" si="3"/>
        <v>1.6260162601626032E-2</v>
      </c>
      <c r="I26" s="142">
        <f>(D26-G26)/G26</f>
        <v>-3.8461538461538491E-2</v>
      </c>
    </row>
    <row r="27" spans="1:10" ht="12" customHeight="1">
      <c r="A27" s="178" t="s">
        <v>95</v>
      </c>
      <c r="B27" s="178"/>
      <c r="C27" s="140" t="str">
        <f t="shared" si="5"/>
        <v>n</v>
      </c>
      <c r="D27" s="143">
        <f>VLOOKUP($A$8,Chicken!C:D,2,FALSE)</f>
        <v>0.95750000000000002</v>
      </c>
      <c r="E27" s="143">
        <f>VLOOKUP($A$9,Chicken!C:E,2,FALSE)</f>
        <v>0.95750000000000002</v>
      </c>
      <c r="F27" s="143">
        <f>Chicken!D55</f>
        <v>0.93547619047619079</v>
      </c>
      <c r="G27" s="143">
        <f>VLOOKUP($A$8,Chicken!C:E,3,FALSE)</f>
        <v>0.89</v>
      </c>
      <c r="H27" s="142">
        <f t="shared" si="3"/>
        <v>0</v>
      </c>
      <c r="I27" s="142">
        <f t="shared" si="4"/>
        <v>7.5842696629213488E-2</v>
      </c>
    </row>
    <row r="28" spans="1:10" ht="12" customHeight="1">
      <c r="A28" s="181" t="s">
        <v>84</v>
      </c>
      <c r="B28" s="181"/>
      <c r="C28" s="140" t="str">
        <f t="shared" si="5"/>
        <v>i</v>
      </c>
      <c r="D28" s="144">
        <f>VLOOKUP($A$8,'Corn Oil'!C:D,2,FALSE)</f>
        <v>55</v>
      </c>
      <c r="E28" s="144">
        <f>VLOOKUP($A$9,'Corn Oil'!C:E,2,FALSE)</f>
        <v>56.3</v>
      </c>
      <c r="F28" s="144">
        <f>'Corn Oil'!D55</f>
        <v>57.17880952380952</v>
      </c>
      <c r="G28" s="144">
        <f>VLOOKUP($A$8,'Corn Oil'!C:E,3,FALSE)</f>
        <v>55</v>
      </c>
      <c r="H28" s="142">
        <f t="shared" si="3"/>
        <v>-2.3090586145648264E-2</v>
      </c>
      <c r="I28" s="142">
        <f t="shared" si="4"/>
        <v>0</v>
      </c>
    </row>
    <row r="29" spans="1:10" ht="12" customHeight="1">
      <c r="A29" s="178" t="s">
        <v>83</v>
      </c>
      <c r="B29" s="178"/>
      <c r="C29" s="140" t="str">
        <f t="shared" si="5"/>
        <v>n</v>
      </c>
      <c r="D29" s="144">
        <f>VLOOKUP($A$8,'Peanut Oil'!C:D,2,FALSE)</f>
        <v>126</v>
      </c>
      <c r="E29" s="144">
        <f>VLOOKUP($A$9,'Peanut Oil'!C:E,2,FALSE)</f>
        <v>126</v>
      </c>
      <c r="F29" s="144">
        <f>'Peanut Oil'!D55</f>
        <v>119.33571428571429</v>
      </c>
      <c r="G29" s="144">
        <f>VLOOKUP($A$8,'Peanut Oil'!C:E,3,FALSE)</f>
        <v>109</v>
      </c>
      <c r="H29" s="142">
        <f t="shared" si="3"/>
        <v>0</v>
      </c>
      <c r="I29" s="142">
        <f>(D29-G29)/G29</f>
        <v>0.15596330275229359</v>
      </c>
    </row>
    <row r="30" spans="1:10" ht="9.75" customHeight="1">
      <c r="A30" s="179" t="s">
        <v>88</v>
      </c>
      <c r="B30" s="179"/>
      <c r="C30" s="131"/>
      <c r="D30" s="23"/>
      <c r="E30" s="23"/>
      <c r="F30" s="23"/>
      <c r="G30" s="23"/>
      <c r="H30" s="21"/>
      <c r="I30" s="21"/>
    </row>
    <row r="31" spans="1:10" ht="9.75" customHeight="1">
      <c r="A31" s="180" t="s">
        <v>240</v>
      </c>
      <c r="B31" s="180"/>
      <c r="C31" s="133"/>
      <c r="D31" s="136"/>
      <c r="E31" s="136"/>
      <c r="F31" s="136"/>
      <c r="G31" s="136"/>
      <c r="H31" s="137"/>
      <c r="I31" s="137"/>
    </row>
    <row r="32" spans="1:10" ht="12" customHeight="1">
      <c r="A32" s="178" t="s">
        <v>78</v>
      </c>
      <c r="B32" s="178"/>
      <c r="C32" s="140" t="str">
        <f>IF(D32&gt;E32,"h", IF(D32&lt;E32,"i", IF(D32=E32,"n","")))</f>
        <v>h</v>
      </c>
      <c r="D32" s="144">
        <f>VLOOKUP($A$8,Crude!C:D,2,FALSE)</f>
        <v>91.38</v>
      </c>
      <c r="E32" s="144">
        <f>VLOOKUP($A$9,Crude!C:E,2,FALSE)</f>
        <v>90.82</v>
      </c>
      <c r="F32" s="144">
        <f>Crude!D55</f>
        <v>96.023738095238087</v>
      </c>
      <c r="G32" s="144">
        <f>VLOOKUP($A$8,Crude!C:E,3,FALSE)</f>
        <v>85.563999999999993</v>
      </c>
      <c r="H32" s="142">
        <f>(D32-E32)/E32</f>
        <v>6.1660427218674556E-3</v>
      </c>
      <c r="I32" s="142">
        <f>(D32-G32)/G32</f>
        <v>6.7972511804029773E-2</v>
      </c>
    </row>
    <row r="33" spans="1:9" ht="12" customHeight="1">
      <c r="A33" s="178" t="s">
        <v>221</v>
      </c>
      <c r="B33" s="178"/>
      <c r="C33" s="140" t="str">
        <f>IF(D33&gt;E33,"h", IF(D33&lt;E33,"i", IF(D33=E33,"n","")))</f>
        <v>h</v>
      </c>
      <c r="D33" s="144">
        <f>VLOOKUP($A$8,Heating_Oil!C:D,2,FALSE)</f>
        <v>320.85000000000002</v>
      </c>
      <c r="E33" s="144">
        <f>VLOOKUP($A$9,Heating_Oil!C:E,2,FALSE)</f>
        <v>315.68</v>
      </c>
      <c r="F33" s="144">
        <f>Heating_Oil!D55</f>
        <v>307</v>
      </c>
      <c r="G33" s="144">
        <f>VLOOKUP($A$8,Heating_Oil!C:E,3,FALSE)</f>
        <v>294.89999999999998</v>
      </c>
      <c r="H33" s="142">
        <f>(D33-E33)/E33</f>
        <v>1.6377344145970654E-2</v>
      </c>
      <c r="I33" s="142">
        <f>(D33-G33)/G33</f>
        <v>8.7995930824008306E-2</v>
      </c>
    </row>
    <row r="34" spans="1:9" ht="12" customHeight="1">
      <c r="A34" s="181" t="s">
        <v>79</v>
      </c>
      <c r="B34" s="181"/>
      <c r="C34" s="140" t="str">
        <f>IF(D34&gt;E34,"h", IF(D34&lt;E34,"i", IF(D34=E34,"n","")))</f>
        <v>h</v>
      </c>
      <c r="D34" s="144">
        <f>VLOOKUP($A$8,Diesel!C:D,2,FALSE)</f>
        <v>409.4</v>
      </c>
      <c r="E34" s="144">
        <f>VLOOKUP($A$9,Diesel!C:E,2,FALSE)</f>
        <v>407.9</v>
      </c>
      <c r="F34" s="144">
        <f>Diesel!D55</f>
        <v>395.19285714285712</v>
      </c>
      <c r="G34" s="144">
        <f>VLOOKUP($A$8,Diesel!C:E,3,FALSE)</f>
        <v>372.1</v>
      </c>
      <c r="H34" s="142">
        <f>(D34-E34)/E34</f>
        <v>3.6773719048786469E-3</v>
      </c>
      <c r="I34" s="142">
        <f>(D34-G34)/G34</f>
        <v>0.10024187046492865</v>
      </c>
    </row>
    <row r="35" spans="1:9" ht="12" customHeight="1">
      <c r="A35" s="178" t="s">
        <v>80</v>
      </c>
      <c r="B35" s="178"/>
      <c r="C35" s="140" t="str">
        <f>IF(D35&gt;E35,"h", IF(D35&lt;E35,"i", IF(D35=E35,"n","")))</f>
        <v>h</v>
      </c>
      <c r="D35" s="144">
        <f>VLOOKUP($A$8,Gas!C:D,2,FALSE)</f>
        <v>385</v>
      </c>
      <c r="E35" s="144">
        <f>VLOOKUP($A$9,Gas!C:E,2,FALSE)</f>
        <v>380.4</v>
      </c>
      <c r="F35" s="144">
        <f>Gas!D55</f>
        <v>365.68095238095236</v>
      </c>
      <c r="G35" s="144">
        <f>VLOOKUP($A$8,Gas!C:E,3,FALSE)</f>
        <v>341.7</v>
      </c>
      <c r="H35" s="142">
        <f>(D35-E35)/E35</f>
        <v>1.2092534174553162E-2</v>
      </c>
      <c r="I35" s="142">
        <f>(D35-G35)/G35</f>
        <v>0.12671934445419963</v>
      </c>
    </row>
    <row r="36" spans="1:9" ht="12" customHeight="1">
      <c r="A36" s="178" t="s">
        <v>81</v>
      </c>
      <c r="B36" s="178"/>
      <c r="C36" s="140" t="str">
        <f>IF(D36&gt;E36,"h", IF(D36&lt;E36,"i", IF(D36=E36,"n","")))</f>
        <v>h</v>
      </c>
      <c r="D36" s="145">
        <f>VLOOKUP($A$8,'Nat Gas'!C:D,2,FALSE)</f>
        <v>3.512</v>
      </c>
      <c r="E36" s="145">
        <f>VLOOKUP($A$9,'Nat Gas'!C:E,2,FALSE)</f>
        <v>3.4420000000000002</v>
      </c>
      <c r="F36" s="145">
        <f>'Nat Gas'!D55</f>
        <v>2.6237380952380951</v>
      </c>
      <c r="G36" s="145">
        <f>VLOOKUP($A$8,'Nat Gas'!C:E,3,FALSE)</f>
        <v>3.5760000000000001</v>
      </c>
      <c r="H36" s="142">
        <f>(D36-E36)/E36</f>
        <v>2.0337013364323021E-2</v>
      </c>
      <c r="I36" s="142">
        <f>(D36-G36)/G36</f>
        <v>-1.7897091722595095E-2</v>
      </c>
    </row>
    <row r="37" spans="1:9" ht="9" customHeight="1">
      <c r="A37" s="179" t="s">
        <v>89</v>
      </c>
      <c r="B37" s="179"/>
      <c r="C37" s="131"/>
      <c r="D37" s="23"/>
      <c r="E37" s="23"/>
      <c r="F37" s="23"/>
      <c r="G37" s="23"/>
      <c r="H37" s="21"/>
      <c r="I37" s="21"/>
    </row>
    <row r="38" spans="1:9" ht="9.75" customHeight="1">
      <c r="A38" s="180" t="s">
        <v>86</v>
      </c>
      <c r="B38" s="180"/>
      <c r="C38" s="133"/>
      <c r="D38" s="136"/>
      <c r="E38" s="136"/>
      <c r="F38" s="136"/>
      <c r="G38" s="136"/>
      <c r="H38" s="137"/>
      <c r="I38" s="137"/>
    </row>
    <row r="39" spans="1:9" ht="12" customHeight="1">
      <c r="A39" s="178" t="s">
        <v>91</v>
      </c>
      <c r="B39" s="178"/>
      <c r="C39" s="140" t="str">
        <f>IF(D39&gt;E39,"h", IF(D39&lt;E39,"i", IF(D39=E39,"n","")))</f>
        <v>i</v>
      </c>
      <c r="D39" s="148">
        <f>VLOOKUP($A$8,Euro!C:D,2,FALSE)</f>
        <v>1.2939000000000001</v>
      </c>
      <c r="E39" s="148">
        <f>VLOOKUP($A$9,Euro!C:E,2,FALSE)</f>
        <v>1.2958000000000001</v>
      </c>
      <c r="F39" s="143">
        <f>Euro!D55</f>
        <v>1.2751414634146339</v>
      </c>
      <c r="G39" s="143">
        <f>VLOOKUP($A$8,Euro!C:E,3,FALSE)</f>
        <v>1.3713</v>
      </c>
      <c r="H39" s="142">
        <f>(D39-E39)/E39</f>
        <v>-1.4662756598240567E-3</v>
      </c>
      <c r="I39" s="142">
        <f>(D39-G39)/G39</f>
        <v>-5.6442791511704157E-2</v>
      </c>
    </row>
    <row r="40" spans="1:9" ht="12" customHeight="1">
      <c r="A40" s="147" t="s">
        <v>255</v>
      </c>
      <c r="B40" s="147"/>
      <c r="C40" s="140" t="str">
        <f>IF(D40&gt;E40,"h", IF(D40&lt;E40,"i", IF(D40=E40,"n","")))</f>
        <v>i</v>
      </c>
      <c r="D40" s="148">
        <f>VLOOKUP($A$8,'British Pound'!C:D,2,FALSE)</f>
        <v>1.6035999999999999</v>
      </c>
      <c r="E40" s="148">
        <f>VLOOKUP($A$9,'British Pound'!C:E,2,FALSE)</f>
        <v>1.6143000000000001</v>
      </c>
      <c r="F40" s="143">
        <f>'British Pound'!D55</f>
        <v>1.552</v>
      </c>
      <c r="G40" s="143">
        <f>VLOOKUP($A$8,'British Pound'!C:E,3,FALSE)</f>
        <v>1.5706</v>
      </c>
      <c r="H40" s="142">
        <f>(D40-E40)/E40</f>
        <v>-6.628259926903397E-3</v>
      </c>
      <c r="I40" s="142">
        <f>(D40-G40)/G40</f>
        <v>2.1011078568699808E-2</v>
      </c>
    </row>
    <row r="41" spans="1:9" ht="12" customHeight="1">
      <c r="A41" s="178" t="s">
        <v>90</v>
      </c>
      <c r="B41" s="178"/>
      <c r="C41" s="140" t="str">
        <f>IF(D41&gt;E41,"h", IF(D41&lt;E41,"i", IF(D41=E41,"n","")))</f>
        <v>i</v>
      </c>
      <c r="D41" s="143">
        <f>VLOOKUP($A$8,Canadian!C:D,2,FALSE)</f>
        <v>0.97770000000000001</v>
      </c>
      <c r="E41" s="143">
        <f>VLOOKUP($A$9,Canadian!C:E,2,FALSE)</f>
        <v>0.98240000000000005</v>
      </c>
      <c r="F41" s="143">
        <f>Canadian!D55</f>
        <v>1.0018690476190475</v>
      </c>
      <c r="G41" s="143">
        <f>VLOOKUP($A$8,Canadian!C:E,3,FALSE)</f>
        <v>1.022</v>
      </c>
      <c r="H41" s="142">
        <f>(D41-E41)/E41</f>
        <v>-4.7842019543974318E-3</v>
      </c>
      <c r="I41" s="142">
        <f>(D41-G41)/G41</f>
        <v>-4.3346379647749518E-2</v>
      </c>
    </row>
    <row r="42" spans="1:9" ht="12" customHeight="1">
      <c r="A42" s="178" t="s">
        <v>96</v>
      </c>
      <c r="B42" s="178"/>
      <c r="C42" s="140" t="str">
        <f>IF(D42&gt;E42,"h", IF(D42&lt;E42,"i", IF(D42=E42,"n","")))</f>
        <v>i</v>
      </c>
      <c r="D42" s="145">
        <f>VLOOKUP($A$8,Chinese!C:D,2,FALSE)</f>
        <v>6.2839999999999998</v>
      </c>
      <c r="E42" s="145">
        <f>VLOOKUP($A$9,Chinese!C:E,2,FALSE)</f>
        <v>6.3</v>
      </c>
      <c r="F42" s="145">
        <f>Chinese!D55</f>
        <v>6.3241666666666667</v>
      </c>
      <c r="G42" s="145">
        <f>VLOOKUP($A$8,Chinese!C:E,3,FALSE)</f>
        <v>6.3739999999999997</v>
      </c>
      <c r="H42" s="142">
        <f>(D42-E42)/E42</f>
        <v>-2.5396825396825418E-3</v>
      </c>
      <c r="I42" s="142">
        <f>(D42-G42)/G42</f>
        <v>-1.4119861939127685E-2</v>
      </c>
    </row>
    <row r="43" spans="1:9" ht="12" customHeight="1">
      <c r="A43" s="178" t="s">
        <v>257</v>
      </c>
      <c r="B43" s="178"/>
      <c r="C43" s="140" t="str">
        <f>IF(D43&gt;E43,"h", IF(D43&lt;E43,"i", IF(D43=E43,"n","")))</f>
        <v>h</v>
      </c>
      <c r="D43" s="145">
        <f>VLOOKUP($A$8,'Swiss Frank'!C:D,2,FALSE)</f>
        <v>0.93510000000000004</v>
      </c>
      <c r="E43" s="145">
        <f>VLOOKUP($A$9,'Swiss Frank'!C:E,2,FALSE)</f>
        <v>0.93440000000000001</v>
      </c>
      <c r="F43" s="145">
        <f>'Swiss Frank'!D55</f>
        <v>0.94036904761904727</v>
      </c>
      <c r="G43" s="145">
        <f>VLOOKUP($A$8,'Swiss Frank'!C:E,3,FALSE)</f>
        <v>0.90169999999999995</v>
      </c>
      <c r="H43" s="142">
        <f>(D43-E43)/E43</f>
        <v>7.4914383561647464E-4</v>
      </c>
      <c r="I43" s="142">
        <f>(D43-G43)/G43</f>
        <v>3.7041144504824333E-2</v>
      </c>
    </row>
    <row r="44" spans="1:9" ht="9.75" customHeight="1">
      <c r="A44" s="179" t="s">
        <v>92</v>
      </c>
      <c r="B44" s="179"/>
      <c r="C44" s="131"/>
      <c r="D44" s="23"/>
      <c r="E44" s="23"/>
      <c r="F44" s="23"/>
      <c r="G44" s="23"/>
      <c r="H44" s="23"/>
      <c r="I44" s="23"/>
    </row>
    <row r="45" spans="1:9" ht="9.75" customHeight="1">
      <c r="A45" s="180" t="s">
        <v>93</v>
      </c>
      <c r="B45" s="180"/>
      <c r="C45" s="133"/>
      <c r="D45" s="138"/>
      <c r="E45" s="138"/>
      <c r="F45" s="138"/>
      <c r="G45" s="138"/>
      <c r="H45" s="138"/>
      <c r="I45" s="138"/>
    </row>
    <row r="46" spans="1:9" ht="12" customHeight="1">
      <c r="A46" s="178" t="s">
        <v>238</v>
      </c>
      <c r="B46" s="178"/>
      <c r="C46" s="140" t="str">
        <f>IF(D46&gt;E46,"h", IF(D46&lt;E46,"i", IF(D46=E46,"n","")))</f>
        <v>i</v>
      </c>
      <c r="D46" s="144">
        <f>VLOOKUP($A$8,'Sugar 16'!C:E,2,FALSE)</f>
        <v>24.61</v>
      </c>
      <c r="E46" s="144">
        <f>VLOOKUP($A$9,'Sugar 16'!C:F,2,FALSE)</f>
        <v>24.74</v>
      </c>
      <c r="F46" s="144">
        <f>'Sugar 16'!F55</f>
        <v>36.405673076923073</v>
      </c>
      <c r="G46" s="144">
        <f>VLOOKUP($A$8,'Sugar 16'!C:F,3,FALSE)</f>
        <v>38.15</v>
      </c>
      <c r="H46" s="142">
        <f>(D46-E46)/E46</f>
        <v>-5.254648342764714E-3</v>
      </c>
      <c r="I46" s="142">
        <f>(D46-G46)/G46</f>
        <v>-0.35491480996068153</v>
      </c>
    </row>
    <row r="47" spans="1:9" ht="12" customHeight="1">
      <c r="A47" s="178" t="s">
        <v>70</v>
      </c>
      <c r="B47" s="178"/>
      <c r="C47" s="140" t="str">
        <f>IF(D47&gt;E47,"h", IF(D47&lt;E47,"i", IF(D47=E47,"n","")))</f>
        <v>i</v>
      </c>
      <c r="D47" s="143">
        <f>VLOOKUP($A$8,Coffee!C:E,2,FALSE)</f>
        <v>1.617</v>
      </c>
      <c r="E47" s="143">
        <f>VLOOKUP($A$9,Coffee!C:F,2,FALSE)</f>
        <v>1.681</v>
      </c>
      <c r="F47" s="143">
        <f>Coffee!F55</f>
        <v>1.5125230769230766</v>
      </c>
      <c r="G47" s="143">
        <f>VLOOKUP($A$8,Coffee!C:F,3,FALSE)</f>
        <v>2.3955000000000002</v>
      </c>
      <c r="H47" s="142">
        <f>(D47-E47)/E47</f>
        <v>-3.8072575847709726E-2</v>
      </c>
      <c r="I47" s="142">
        <f>(D47-G47)/G47</f>
        <v>-0.3249843456480902</v>
      </c>
    </row>
    <row r="48" spans="1:9" s="22" customFormat="1" ht="9" customHeight="1">
      <c r="A48" s="179" t="s">
        <v>94</v>
      </c>
      <c r="B48" s="179"/>
      <c r="C48" s="23"/>
      <c r="D48" s="23"/>
      <c r="E48" s="23"/>
      <c r="F48" s="23"/>
      <c r="G48" s="23"/>
      <c r="H48" s="23"/>
    </row>
    <row r="49" spans="1:17" ht="9.75" customHeight="1">
      <c r="A49" s="183"/>
      <c r="B49" s="183"/>
      <c r="C49" s="66"/>
      <c r="D49" s="66"/>
      <c r="E49" s="66"/>
      <c r="F49" s="66"/>
      <c r="G49" s="66"/>
      <c r="H49" s="66"/>
    </row>
    <row r="50" spans="1:17" ht="15" customHeight="1">
      <c r="A50" s="182" t="s">
        <v>258</v>
      </c>
      <c r="B50" s="182"/>
      <c r="C50" s="182"/>
      <c r="D50" s="182"/>
      <c r="E50" s="182"/>
      <c r="F50" s="182"/>
      <c r="G50" s="182"/>
      <c r="H50" s="182"/>
      <c r="I50" s="182"/>
      <c r="J50" s="182"/>
      <c r="K50" s="182"/>
      <c r="L50" s="182"/>
      <c r="M50" s="182"/>
      <c r="N50" s="182"/>
      <c r="O50" s="182"/>
      <c r="P50" s="182"/>
      <c r="Q50" s="182"/>
    </row>
    <row r="51" spans="1:17" ht="10.5" customHeight="1"/>
    <row r="52" spans="1:17" ht="10.5" customHeight="1"/>
    <row r="53" spans="1:17" ht="10.5" customHeight="1"/>
    <row r="54" spans="1:17" ht="10.5" customHeight="1"/>
    <row r="55" spans="1:17" ht="10.5" customHeight="1"/>
    <row r="56" spans="1:17" ht="10.5" customHeight="1"/>
    <row r="57" spans="1:17" ht="10.5" customHeight="1"/>
    <row r="58" spans="1:17" ht="10.5" customHeight="1"/>
    <row r="59" spans="1:17" ht="10.5" customHeight="1"/>
    <row r="60" spans="1:17" ht="10.5" customHeight="1"/>
    <row r="61" spans="1:17" ht="10.5" customHeight="1"/>
    <row r="62" spans="1:17" ht="10.5" customHeight="1"/>
    <row r="63" spans="1:17" ht="10.5" customHeight="1"/>
    <row r="64" spans="1:17" ht="10.5" customHeight="1"/>
    <row r="65" ht="10.5" customHeight="1"/>
    <row r="66" ht="10.5" customHeight="1"/>
    <row r="67" ht="10.5" customHeight="1"/>
    <row r="68" ht="10.5" customHeight="1"/>
    <row r="69" ht="10.5" customHeight="1"/>
    <row r="70" ht="10.5" customHeight="1"/>
    <row r="71" ht="10.5" customHeight="1"/>
    <row r="72" ht="10.5" customHeight="1"/>
    <row r="73" ht="10.5" customHeight="1"/>
    <row r="74" ht="10.5" customHeight="1"/>
    <row r="75" ht="10.5" customHeight="1"/>
    <row r="76" ht="10.5" customHeight="1"/>
    <row r="77" ht="10.5" customHeight="1"/>
    <row r="78" ht="10.5" customHeight="1"/>
    <row r="79" ht="10.5" customHeight="1"/>
    <row r="80" ht="10.5" customHeight="1"/>
    <row r="81" spans="1:1" ht="10.5" customHeight="1"/>
    <row r="82" spans="1:1" ht="10.5" customHeight="1"/>
    <row r="83" spans="1:1">
      <c r="A83" s="63" t="s">
        <v>256</v>
      </c>
    </row>
  </sheetData>
  <mergeCells count="49">
    <mergeCell ref="O6:Q6"/>
    <mergeCell ref="A8:B8"/>
    <mergeCell ref="D8:D9"/>
    <mergeCell ref="E8:E9"/>
    <mergeCell ref="F8:F9"/>
    <mergeCell ref="G8:G9"/>
    <mergeCell ref="H8:H9"/>
    <mergeCell ref="A7:Q7"/>
    <mergeCell ref="A26:B26"/>
    <mergeCell ref="A20:B20"/>
    <mergeCell ref="I8:I9"/>
    <mergeCell ref="A9:B9"/>
    <mergeCell ref="A10:B10"/>
    <mergeCell ref="A11:B11"/>
    <mergeCell ref="A12:B12"/>
    <mergeCell ref="A13:B13"/>
    <mergeCell ref="A14:B14"/>
    <mergeCell ref="A16:B16"/>
    <mergeCell ref="A17:B17"/>
    <mergeCell ref="A18:B18"/>
    <mergeCell ref="A19:B19"/>
    <mergeCell ref="A21:B21"/>
    <mergeCell ref="A22:B22"/>
    <mergeCell ref="A23:B23"/>
    <mergeCell ref="A24:B24"/>
    <mergeCell ref="A25:B25"/>
    <mergeCell ref="A50:Q50"/>
    <mergeCell ref="A39:B39"/>
    <mergeCell ref="A41:B41"/>
    <mergeCell ref="A42:B42"/>
    <mergeCell ref="A44:B44"/>
    <mergeCell ref="A45:B45"/>
    <mergeCell ref="A46:B46"/>
    <mergeCell ref="A47:B47"/>
    <mergeCell ref="A48:B48"/>
    <mergeCell ref="A49:B49"/>
    <mergeCell ref="A43:B43"/>
    <mergeCell ref="A38:B38"/>
    <mergeCell ref="A27:B27"/>
    <mergeCell ref="A28:B28"/>
    <mergeCell ref="A35:B35"/>
    <mergeCell ref="A36:B36"/>
    <mergeCell ref="A37:B37"/>
    <mergeCell ref="A32:B32"/>
    <mergeCell ref="A29:B29"/>
    <mergeCell ref="A30:B30"/>
    <mergeCell ref="A31:B31"/>
    <mergeCell ref="A33:B33"/>
    <mergeCell ref="A34:B34"/>
  </mergeCells>
  <conditionalFormatting sqref="H46:I47 H11:I43">
    <cfRule type="cellIs" dxfId="67" priority="37" stopIfTrue="1" operator="greaterThanOrEqual">
      <formula>0</formula>
    </cfRule>
    <cfRule type="cellIs" dxfId="66" priority="38" stopIfTrue="1" operator="lessThan">
      <formula>0</formula>
    </cfRule>
  </conditionalFormatting>
  <conditionalFormatting sqref="C11 C42:C43">
    <cfRule type="expression" dxfId="65" priority="34" stopIfTrue="1">
      <formula>$D11=E11</formula>
    </cfRule>
    <cfRule type="expression" dxfId="64" priority="35" stopIfTrue="1">
      <formula>$D11&lt;E11</formula>
    </cfRule>
    <cfRule type="expression" dxfId="63" priority="36" stopIfTrue="1">
      <formula>$D11&gt;E11</formula>
    </cfRule>
  </conditionalFormatting>
  <conditionalFormatting sqref="C12:C20">
    <cfRule type="expression" dxfId="62" priority="31" stopIfTrue="1">
      <formula>$D12=E12</formula>
    </cfRule>
    <cfRule type="expression" dxfId="61" priority="32" stopIfTrue="1">
      <formula>$D12&lt;E12</formula>
    </cfRule>
    <cfRule type="expression" dxfId="60" priority="33" stopIfTrue="1">
      <formula>$D12&gt;E12</formula>
    </cfRule>
  </conditionalFormatting>
  <conditionalFormatting sqref="C23">
    <cfRule type="expression" dxfId="59" priority="28" stopIfTrue="1">
      <formula>$D23=E23</formula>
    </cfRule>
    <cfRule type="expression" dxfId="58" priority="29" stopIfTrue="1">
      <formula>$D23&lt;E23</formula>
    </cfRule>
    <cfRule type="expression" dxfId="57" priority="30" stopIfTrue="1">
      <formula>$D23&gt;E23</formula>
    </cfRule>
  </conditionalFormatting>
  <conditionalFormatting sqref="C24:C29">
    <cfRule type="expression" dxfId="56" priority="25" stopIfTrue="1">
      <formula>$D24=E24</formula>
    </cfRule>
    <cfRule type="expression" dxfId="55" priority="26" stopIfTrue="1">
      <formula>$D24&lt;E24</formula>
    </cfRule>
    <cfRule type="expression" dxfId="54" priority="27" stopIfTrue="1">
      <formula>$D24&gt;E24</formula>
    </cfRule>
  </conditionalFormatting>
  <conditionalFormatting sqref="C32">
    <cfRule type="expression" dxfId="53" priority="22" stopIfTrue="1">
      <formula>$D32=E32</formula>
    </cfRule>
    <cfRule type="expression" dxfId="52" priority="23" stopIfTrue="1">
      <formula>$D32&lt;E32</formula>
    </cfRule>
    <cfRule type="expression" dxfId="51" priority="24" stopIfTrue="1">
      <formula>$D32&gt;E32</formula>
    </cfRule>
  </conditionalFormatting>
  <conditionalFormatting sqref="C33:C36">
    <cfRule type="expression" dxfId="50" priority="19" stopIfTrue="1">
      <formula>$D33=E33</formula>
    </cfRule>
    <cfRule type="expression" dxfId="49" priority="20" stopIfTrue="1">
      <formula>$D33&lt;E33</formula>
    </cfRule>
    <cfRule type="expression" dxfId="48" priority="21" stopIfTrue="1">
      <formula>$D33&gt;E33</formula>
    </cfRule>
  </conditionalFormatting>
  <conditionalFormatting sqref="C39:C40">
    <cfRule type="expression" dxfId="47" priority="16" stopIfTrue="1">
      <formula>$D39=E39</formula>
    </cfRule>
    <cfRule type="expression" dxfId="46" priority="17" stopIfTrue="1">
      <formula>$D39&lt;E39</formula>
    </cfRule>
    <cfRule type="expression" dxfId="45" priority="18" stopIfTrue="1">
      <formula>$D39&gt;E39</formula>
    </cfRule>
  </conditionalFormatting>
  <conditionalFormatting sqref="C41">
    <cfRule type="expression" dxfId="44" priority="13" stopIfTrue="1">
      <formula>$D41=E41</formula>
    </cfRule>
    <cfRule type="expression" dxfId="43" priority="14" stopIfTrue="1">
      <formula>$D41&lt;E41</formula>
    </cfRule>
    <cfRule type="expression" dxfId="42" priority="15" stopIfTrue="1">
      <formula>$D41&gt;E41</formula>
    </cfRule>
  </conditionalFormatting>
  <conditionalFormatting sqref="C46">
    <cfRule type="expression" dxfId="41" priority="10" stopIfTrue="1">
      <formula>$D46=E46</formula>
    </cfRule>
    <cfRule type="expression" dxfId="40" priority="11" stopIfTrue="1">
      <formula>$D46&lt;E46</formula>
    </cfRule>
    <cfRule type="expression" dxfId="39" priority="12" stopIfTrue="1">
      <formula>$D46&gt;E46</formula>
    </cfRule>
  </conditionalFormatting>
  <conditionalFormatting sqref="C47">
    <cfRule type="expression" dxfId="38" priority="7" stopIfTrue="1">
      <formula>$D47=E47</formula>
    </cfRule>
    <cfRule type="expression" dxfId="37" priority="8" stopIfTrue="1">
      <formula>$D47&lt;E47</formula>
    </cfRule>
    <cfRule type="expression" dxfId="36" priority="9" stopIfTrue="1">
      <formula>$D47&gt;E47</formula>
    </cfRule>
  </conditionalFormatting>
  <conditionalFormatting sqref="C43">
    <cfRule type="expression" dxfId="35" priority="2" stopIfTrue="1">
      <formula>$D43=E43</formula>
    </cfRule>
    <cfRule type="expression" dxfId="34" priority="3" stopIfTrue="1">
      <formula>$D43&lt;E43</formula>
    </cfRule>
    <cfRule type="expression" dxfId="33" priority="4" stopIfTrue="1">
      <formula>$D43&gt;E43</formula>
    </cfRule>
  </conditionalFormatting>
  <conditionalFormatting sqref="H11:I47">
    <cfRule type="containsErrors" dxfId="32" priority="1">
      <formula>ISERROR(H11)</formula>
    </cfRule>
  </conditionalFormatting>
  <hyperlinks>
    <hyperlink ref="A11:B11" location="Corn_Chart!A1" display="Corn"/>
    <hyperlink ref="A12:B12" location="Soybean_Chart!A1" display="Soybean"/>
    <hyperlink ref="A13:B13" location="'Soybean Meal_Chart'!A1" display="Soy Meal"/>
    <hyperlink ref="A14:B14" location="'Soybean Oil_Chart'!A1" display="Soybean Oil"/>
    <hyperlink ref="A16:B16" location="Wheat_Chart!A1" display="Wheat "/>
    <hyperlink ref="A17:B17" location="Barrel_Chart!A1" display="Cheddar Barrel"/>
    <hyperlink ref="A18:B18" location="Block_Chart!A1" display="Cheddar Block"/>
    <hyperlink ref="A19:B19" location="Milk_Chart!A1" display="Milk Class III"/>
    <hyperlink ref="A23:B23" location="'Cattle_Chart '!A1" display="Live Cattle"/>
    <hyperlink ref="A24:B24" location="Ground_Chart!A1" display="Course Ground Beef"/>
    <hyperlink ref="A25:B25" location="Hog_Chart!A1" display="Live Hog"/>
    <hyperlink ref="A26:B26" location="'Pork Belly_Chart'!A1" display="Pork Bellies"/>
    <hyperlink ref="A27:B27" location="Chicken_Chart!A1" display="Chicken Whole (GA Dock)"/>
    <hyperlink ref="A28:B28" location="CornOil_Chart!A1" display="Crude Corn Oil"/>
    <hyperlink ref="A29:B29" location="PeanutOil_Chart!A1" display="Crude Peanut Oil"/>
    <hyperlink ref="A32:B32" location="CrudeOil_Chart!A1" display="Crude Oil"/>
    <hyperlink ref="A34:B34" location="Diesel_Chart!A1" display="On Highway Diesel"/>
    <hyperlink ref="A36:B36" location="'Natural Gas_Chart'!A1" display="Natural Gas"/>
    <hyperlink ref="A39:B39" location="Euro_Chart!A1" display="*Euro"/>
    <hyperlink ref="A41:B41" location="Canadian_Chart!A1" display="Canadian Dollar"/>
    <hyperlink ref="A42:B42" location="Chinese_Chart!A1" display="Chinese Yuan"/>
    <hyperlink ref="A35:B35" location="Gasoline_Chart!A1" display="On Highway Gasoline"/>
    <hyperlink ref="A15" location="Rough_Rice!A1" display="Rough Rice"/>
    <hyperlink ref="A33:B33" location="HeatingOil_Chart!A1" display="Heating Oil No.2 Spot"/>
  </hyperlinks>
  <pageMargins left="0.34" right="0.31" top="0.5" bottom="0.5" header="0.5" footer="0.5"/>
  <pageSetup scale="73" orientation="portrait" r:id="rId1"/>
  <headerFooter alignWithMargins="0">
    <oddFooter xml:space="preserve">&amp;C&amp;"-,Regular"&amp;7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enableFormatConditionsCalculation="0">
    <tabColor indexed="43"/>
    <pageSetUpPr fitToPage="1"/>
  </sheetPr>
  <dimension ref="A1:O2"/>
  <sheetViews>
    <sheetView topLeftCell="A4" zoomScale="130" zoomScaleNormal="130" workbookViewId="0">
      <selection activeCell="D189" sqref="D189:E190"/>
    </sheetView>
  </sheetViews>
  <sheetFormatPr defaultRowHeight="12.75"/>
  <sheetData>
    <row r="1" spans="1:15" ht="12.75" customHeight="1">
      <c r="A1" s="191" t="s">
        <v>13</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honeticPr fontId="3" type="noConversion"/>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35843" r:id="rId4" name="CommandButtonBlock">
          <controlPr defaultSize="0" print="0" autoLine="0" autoPict="0" r:id="rId5">
            <anchor moveWithCells="1">
              <from>
                <xdr:col>11</xdr:col>
                <xdr:colOff>47625</xdr:colOff>
                <xdr:row>0</xdr:row>
                <xdr:rowOff>38100</xdr:rowOff>
              </from>
              <to>
                <xdr:col>12</xdr:col>
                <xdr:colOff>323850</xdr:colOff>
                <xdr:row>1</xdr:row>
                <xdr:rowOff>133350</xdr:rowOff>
              </to>
            </anchor>
          </controlPr>
        </control>
      </mc:Choice>
      <mc:Fallback>
        <control shapeId="35843" r:id="rId4" name="CommandButtonBlock"/>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indexed="9"/>
    <pageSetUpPr fitToPage="1"/>
  </sheetPr>
  <dimension ref="A1:O2"/>
  <sheetViews>
    <sheetView zoomScaleNormal="100" workbookViewId="0">
      <selection activeCell="D189" sqref="D189:E190"/>
    </sheetView>
  </sheetViews>
  <sheetFormatPr defaultRowHeight="12.75"/>
  <sheetData>
    <row r="1" spans="1:15" ht="12.75" customHeight="1">
      <c r="A1" s="191" t="s">
        <v>5</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honeticPr fontId="3" type="noConversion"/>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36867" r:id="rId4" name="CommandButtonMilk">
          <controlPr defaultSize="0" print="0" autoLine="0" autoPict="0" r:id="rId5">
            <anchor moveWithCells="1">
              <from>
                <xdr:col>11</xdr:col>
                <xdr:colOff>28575</xdr:colOff>
                <xdr:row>0</xdr:row>
                <xdr:rowOff>28575</xdr:rowOff>
              </from>
              <to>
                <xdr:col>12</xdr:col>
                <xdr:colOff>228600</xdr:colOff>
                <xdr:row>1</xdr:row>
                <xdr:rowOff>152400</xdr:rowOff>
              </to>
            </anchor>
          </controlPr>
        </control>
      </mc:Choice>
      <mc:Fallback>
        <control shapeId="36867" r:id="rId4" name="CommandButtonMilk"/>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7">
    <tabColor indexed="9"/>
    <pageSetUpPr fitToPage="1"/>
  </sheetPr>
  <dimension ref="A1:O2"/>
  <sheetViews>
    <sheetView zoomScale="115" zoomScaleNormal="115" workbookViewId="0">
      <selection activeCell="D189" sqref="D189:E190"/>
    </sheetView>
  </sheetViews>
  <sheetFormatPr defaultRowHeight="12.75"/>
  <sheetData>
    <row r="1" spans="1:15" ht="12.75" customHeight="1">
      <c r="A1" s="191" t="s">
        <v>219</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44269569" r:id="rId4" name="CommandButtonMilk">
          <controlPr defaultSize="0" print="0" autoLine="0" autoPict="0" r:id="rId5">
            <anchor moveWithCells="1">
              <from>
                <xdr:col>11</xdr:col>
                <xdr:colOff>28575</xdr:colOff>
                <xdr:row>0</xdr:row>
                <xdr:rowOff>28575</xdr:rowOff>
              </from>
              <to>
                <xdr:col>12</xdr:col>
                <xdr:colOff>228600</xdr:colOff>
                <xdr:row>1</xdr:row>
                <xdr:rowOff>152400</xdr:rowOff>
              </to>
            </anchor>
          </controlPr>
        </control>
      </mc:Choice>
      <mc:Fallback>
        <control shapeId="44269569" r:id="rId4" name="CommandButtonMilk"/>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enableFormatConditionsCalculation="0">
    <tabColor indexed="59"/>
    <pageSetUpPr fitToPage="1"/>
  </sheetPr>
  <dimension ref="A1:O2"/>
  <sheetViews>
    <sheetView zoomScaleNormal="100" workbookViewId="0">
      <selection activeCell="D189" sqref="D189:E190"/>
    </sheetView>
  </sheetViews>
  <sheetFormatPr defaultRowHeight="12.75"/>
  <sheetData>
    <row r="1" spans="1:15" ht="12.75" customHeight="1">
      <c r="A1" s="191" t="s">
        <v>6</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honeticPr fontId="3" type="noConversion"/>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37891" r:id="rId4" name="CommandButtonCattle">
          <controlPr defaultSize="0" print="0" autoLine="0" autoPict="0" r:id="rId5">
            <anchor moveWithCells="1">
              <from>
                <xdr:col>11</xdr:col>
                <xdr:colOff>66675</xdr:colOff>
                <xdr:row>0</xdr:row>
                <xdr:rowOff>38100</xdr:rowOff>
              </from>
              <to>
                <xdr:col>12</xdr:col>
                <xdr:colOff>190500</xdr:colOff>
                <xdr:row>2</xdr:row>
                <xdr:rowOff>9525</xdr:rowOff>
              </to>
            </anchor>
          </controlPr>
        </control>
      </mc:Choice>
      <mc:Fallback>
        <control shapeId="37891" r:id="rId4" name="CommandButtonCattle"/>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enableFormatConditionsCalculation="0">
    <tabColor indexed="59"/>
    <pageSetUpPr fitToPage="1"/>
  </sheetPr>
  <dimension ref="A1:O2"/>
  <sheetViews>
    <sheetView zoomScaleNormal="100" workbookViewId="0">
      <selection activeCell="D189" sqref="D189:E190"/>
    </sheetView>
  </sheetViews>
  <sheetFormatPr defaultRowHeight="12.75"/>
  <sheetData>
    <row r="1" spans="1:15" ht="12.75" customHeight="1">
      <c r="A1" s="191" t="s">
        <v>14</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honeticPr fontId="3" type="noConversion"/>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66562" r:id="rId4" name="CommandButtonCattle">
          <controlPr defaultSize="0" print="0" autoLine="0" autoPict="0" r:id="rId5">
            <anchor moveWithCells="1">
              <from>
                <xdr:col>11</xdr:col>
                <xdr:colOff>47625</xdr:colOff>
                <xdr:row>0</xdr:row>
                <xdr:rowOff>19050</xdr:rowOff>
              </from>
              <to>
                <xdr:col>12</xdr:col>
                <xdr:colOff>171450</xdr:colOff>
                <xdr:row>1</xdr:row>
                <xdr:rowOff>152400</xdr:rowOff>
              </to>
            </anchor>
          </controlPr>
        </control>
      </mc:Choice>
      <mc:Fallback>
        <control shapeId="66562" r:id="rId4" name="CommandButtonCattle"/>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enableFormatConditionsCalculation="0">
    <tabColor indexed="45"/>
    <pageSetUpPr fitToPage="1"/>
  </sheetPr>
  <dimension ref="A1:O2"/>
  <sheetViews>
    <sheetView zoomScaleNormal="100" workbookViewId="0">
      <selection activeCell="D189" sqref="D189:E190"/>
    </sheetView>
  </sheetViews>
  <sheetFormatPr defaultRowHeight="12.75"/>
  <sheetData>
    <row r="1" spans="1:15" ht="12.75" customHeight="1">
      <c r="A1" s="191" t="s">
        <v>62</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honeticPr fontId="3" type="noConversion"/>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38915" r:id="rId4" name="CommandButtonHog">
          <controlPr defaultSize="0" print="0" autoLine="0" autoPict="0" r:id="rId5">
            <anchor moveWithCells="1">
              <from>
                <xdr:col>11</xdr:col>
                <xdr:colOff>85725</xdr:colOff>
                <xdr:row>0</xdr:row>
                <xdr:rowOff>47625</xdr:rowOff>
              </from>
              <to>
                <xdr:col>12</xdr:col>
                <xdr:colOff>285750</xdr:colOff>
                <xdr:row>2</xdr:row>
                <xdr:rowOff>0</xdr:rowOff>
              </to>
            </anchor>
          </controlPr>
        </control>
      </mc:Choice>
      <mc:Fallback>
        <control shapeId="38915" r:id="rId4" name="CommandButtonHog"/>
      </mc:Fallback>
    </mc:AlternateContent>
  </control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23"/>
    <pageSetUpPr fitToPage="1"/>
  </sheetPr>
  <dimension ref="A1:O2"/>
  <sheetViews>
    <sheetView workbookViewId="0">
      <selection activeCell="D189" sqref="D189:E190"/>
    </sheetView>
  </sheetViews>
  <sheetFormatPr defaultRowHeight="12.75"/>
  <sheetData>
    <row r="1" spans="1:15" ht="12.75" customHeight="1">
      <c r="A1" s="191" t="s">
        <v>15</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honeticPr fontId="3" type="noConversion"/>
  <printOptions horizontalCentered="1"/>
  <pageMargins left="0.75" right="0.75" top="1" bottom="1" header="0.5" footer="0.5"/>
  <pageSetup orientation="landscape" r:id="rId1"/>
  <headerFooter alignWithMargins="0">
    <oddFooter>&amp;Lstromberg.paul@corp.sysco.com&amp;R&amp;P</oddFooter>
  </headerFooter>
  <drawing r:id="rId2"/>
  <legacyDrawing r:id="rId3"/>
  <controls>
    <mc:AlternateContent xmlns:mc="http://schemas.openxmlformats.org/markup-compatibility/2006">
      <mc:Choice Requires="x14">
        <control shapeId="68610" r:id="rId4" name="CommandButton1">
          <controlPr defaultSize="0" print="0" autoLine="0" autoPict="0" r:id="rId5">
            <anchor moveWithCells="1">
              <from>
                <xdr:col>11</xdr:col>
                <xdr:colOff>28575</xdr:colOff>
                <xdr:row>0</xdr:row>
                <xdr:rowOff>19050</xdr:rowOff>
              </from>
              <to>
                <xdr:col>12</xdr:col>
                <xdr:colOff>228600</xdr:colOff>
                <xdr:row>1</xdr:row>
                <xdr:rowOff>133350</xdr:rowOff>
              </to>
            </anchor>
          </controlPr>
        </control>
      </mc:Choice>
      <mc:Fallback>
        <control shapeId="68610" r:id="rId4" name="CommandButton1"/>
      </mc:Fallback>
    </mc:AlternateContent>
  </control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enableFormatConditionsCalculation="0">
    <tabColor indexed="62"/>
    <pageSetUpPr fitToPage="1"/>
  </sheetPr>
  <dimension ref="A1:O2"/>
  <sheetViews>
    <sheetView zoomScale="115" zoomScaleNormal="115" workbookViewId="0">
      <selection activeCell="D189" sqref="D189:E190"/>
    </sheetView>
  </sheetViews>
  <sheetFormatPr defaultRowHeight="12.75"/>
  <sheetData>
    <row r="1" spans="1:15" ht="12.75" customHeight="1">
      <c r="A1" s="191" t="s">
        <v>223</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honeticPr fontId="3" type="noConversion"/>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61442" r:id="rId4" name="CommandButtonHog">
          <controlPr defaultSize="0" print="0" autoLine="0" autoPict="0" r:id="rId5">
            <anchor moveWithCells="1">
              <from>
                <xdr:col>11</xdr:col>
                <xdr:colOff>57150</xdr:colOff>
                <xdr:row>0</xdr:row>
                <xdr:rowOff>38100</xdr:rowOff>
              </from>
              <to>
                <xdr:col>12</xdr:col>
                <xdr:colOff>257175</xdr:colOff>
                <xdr:row>1</xdr:row>
                <xdr:rowOff>152400</xdr:rowOff>
              </to>
            </anchor>
          </controlPr>
        </control>
      </mc:Choice>
      <mc:Fallback>
        <control shapeId="61442" r:id="rId4" name="CommandButtonHog"/>
      </mc:Fallback>
    </mc:AlternateContent>
  </control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9">
    <tabColor theme="5" tint="-0.249977111117893"/>
    <pageSetUpPr fitToPage="1"/>
  </sheetPr>
  <dimension ref="A1:O2"/>
  <sheetViews>
    <sheetView zoomScaleNormal="100" workbookViewId="0">
      <selection activeCell="D189" sqref="D189:E190"/>
    </sheetView>
  </sheetViews>
  <sheetFormatPr defaultRowHeight="12.75"/>
  <sheetData>
    <row r="1" spans="1:15" ht="12.75" customHeight="1">
      <c r="A1" s="191" t="s">
        <v>100</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13841409" r:id="rId4" name="CommandButtonHog">
          <controlPr defaultSize="0" print="0" autoLine="0" autoPict="0" r:id="rId5">
            <anchor moveWithCells="1">
              <from>
                <xdr:col>11</xdr:col>
                <xdr:colOff>19050</xdr:colOff>
                <xdr:row>0</xdr:row>
                <xdr:rowOff>38100</xdr:rowOff>
              </from>
              <to>
                <xdr:col>12</xdr:col>
                <xdr:colOff>219075</xdr:colOff>
                <xdr:row>1</xdr:row>
                <xdr:rowOff>152400</xdr:rowOff>
              </to>
            </anchor>
          </controlPr>
        </control>
      </mc:Choice>
      <mc:Fallback>
        <control shapeId="13841409" r:id="rId4" name="CommandButtonHog"/>
      </mc:Fallback>
    </mc:AlternateContent>
  </control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0">
    <tabColor theme="2" tint="-0.499984740745262"/>
    <pageSetUpPr fitToPage="1"/>
  </sheetPr>
  <dimension ref="A1:O2"/>
  <sheetViews>
    <sheetView zoomScaleNormal="100" workbookViewId="0">
      <selection activeCell="D189" sqref="D189:E190"/>
    </sheetView>
  </sheetViews>
  <sheetFormatPr defaultRowHeight="12.75"/>
  <sheetData>
    <row r="1" spans="1:15" ht="12.75" customHeight="1">
      <c r="A1" s="191" t="s">
        <v>101</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13893633" r:id="rId4" name="CommandButtonHog">
          <controlPr defaultSize="0" print="0" autoLine="0" autoPict="0" r:id="rId5">
            <anchor moveWithCells="1">
              <from>
                <xdr:col>11</xdr:col>
                <xdr:colOff>66675</xdr:colOff>
                <xdr:row>0</xdr:row>
                <xdr:rowOff>47625</xdr:rowOff>
              </from>
              <to>
                <xdr:col>12</xdr:col>
                <xdr:colOff>266700</xdr:colOff>
                <xdr:row>2</xdr:row>
                <xdr:rowOff>0</xdr:rowOff>
              </to>
            </anchor>
          </controlPr>
        </control>
      </mc:Choice>
      <mc:Fallback>
        <control shapeId="13893633" r:id="rId4" name="CommandButtonHog"/>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indexed="47"/>
    <pageSetUpPr fitToPage="1"/>
  </sheetPr>
  <dimension ref="A1:O2"/>
  <sheetViews>
    <sheetView zoomScaleNormal="100" workbookViewId="0">
      <selection activeCell="D189" sqref="D189:E190"/>
    </sheetView>
  </sheetViews>
  <sheetFormatPr defaultRowHeight="12.75"/>
  <sheetData>
    <row r="1" spans="1:15" ht="12.75" customHeight="1">
      <c r="A1" s="191" t="s">
        <v>106</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honeticPr fontId="3" type="noConversion"/>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28675" r:id="rId4" name="CommandButton1">
          <controlPr defaultSize="0" print="0" autoLine="0" autoPict="0" r:id="rId5">
            <anchor moveWithCells="1">
              <from>
                <xdr:col>9</xdr:col>
                <xdr:colOff>209550</xdr:colOff>
                <xdr:row>0</xdr:row>
                <xdr:rowOff>47625</xdr:rowOff>
              </from>
              <to>
                <xdr:col>10</xdr:col>
                <xdr:colOff>504825</xdr:colOff>
                <xdr:row>1</xdr:row>
                <xdr:rowOff>152400</xdr:rowOff>
              </to>
            </anchor>
          </controlPr>
        </control>
      </mc:Choice>
      <mc:Fallback>
        <control shapeId="28675" r:id="rId4" name="CommandButton1"/>
      </mc:Fallback>
    </mc:AlternateContent>
  </control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enableFormatConditionsCalculation="0">
    <tabColor indexed="8"/>
  </sheetPr>
  <dimension ref="A1:O2"/>
  <sheetViews>
    <sheetView topLeftCell="A4" zoomScale="115" zoomScaleNormal="115" workbookViewId="0">
      <selection activeCell="D189" sqref="D189:E190"/>
    </sheetView>
  </sheetViews>
  <sheetFormatPr defaultRowHeight="12.75"/>
  <sheetData>
    <row r="1" spans="1:15" ht="12.75" customHeight="1">
      <c r="A1" s="191" t="s">
        <v>7</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honeticPr fontId="3" type="noConversion"/>
  <printOptions horizontalCentered="1"/>
  <pageMargins left="0.75" right="0.75" top="1" bottom="1" header="0.5" footer="0.5"/>
  <pageSetup fitToHeight="2" orientation="landscape" r:id="rId1"/>
  <headerFooter alignWithMargins="0">
    <oddFooter>&amp;L&amp;8stromberg.paul@corp.sysco.com&amp;R&amp;8&amp;P</oddFooter>
  </headerFooter>
  <rowBreaks count="1" manualBreakCount="1">
    <brk id="32" max="16383" man="1"/>
  </rowBreaks>
  <drawing r:id="rId2"/>
  <legacyDrawing r:id="rId3"/>
  <controls>
    <mc:AlternateContent xmlns:mc="http://schemas.openxmlformats.org/markup-compatibility/2006">
      <mc:Choice Requires="x14">
        <control shapeId="40963" r:id="rId4" name="CommandButtonCrude">
          <controlPr defaultSize="0" print="0" autoLine="0" autoPict="0" r:id="rId5">
            <anchor moveWithCells="1">
              <from>
                <xdr:col>11</xdr:col>
                <xdr:colOff>57150</xdr:colOff>
                <xdr:row>0</xdr:row>
                <xdr:rowOff>38100</xdr:rowOff>
              </from>
              <to>
                <xdr:col>12</xdr:col>
                <xdr:colOff>257175</xdr:colOff>
                <xdr:row>1</xdr:row>
                <xdr:rowOff>142875</xdr:rowOff>
              </to>
            </anchor>
          </controlPr>
        </control>
      </mc:Choice>
      <mc:Fallback>
        <control shapeId="40963" r:id="rId4" name="CommandButtonCrude"/>
      </mc:Fallback>
    </mc:AlternateContent>
  </control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8">
    <tabColor indexed="8"/>
    <pageSetUpPr fitToPage="1"/>
  </sheetPr>
  <dimension ref="A1:O2"/>
  <sheetViews>
    <sheetView zoomScaleNormal="100" workbookViewId="0">
      <selection activeCell="D189" sqref="D189:E190"/>
    </sheetView>
  </sheetViews>
  <sheetFormatPr defaultRowHeight="12.75"/>
  <sheetData>
    <row r="1" spans="1:15" ht="12.75" customHeight="1">
      <c r="A1" s="191" t="s">
        <v>222</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fitToHeight="2"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44937217" r:id="rId4" name="CommandButtonCrude">
          <controlPr defaultSize="0" print="0" autoLine="0" autoPict="0" r:id="rId5">
            <anchor moveWithCells="1">
              <from>
                <xdr:col>11</xdr:col>
                <xdr:colOff>57150</xdr:colOff>
                <xdr:row>0</xdr:row>
                <xdr:rowOff>38100</xdr:rowOff>
              </from>
              <to>
                <xdr:col>12</xdr:col>
                <xdr:colOff>257175</xdr:colOff>
                <xdr:row>1</xdr:row>
                <xdr:rowOff>142875</xdr:rowOff>
              </to>
            </anchor>
          </controlPr>
        </control>
      </mc:Choice>
      <mc:Fallback>
        <control shapeId="44937217" r:id="rId4" name="CommandButtonCrude"/>
      </mc:Fallback>
    </mc:AlternateContent>
  </control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enableFormatConditionsCalculation="0">
    <tabColor indexed="50"/>
    <pageSetUpPr fitToPage="1"/>
  </sheetPr>
  <dimension ref="A1:O2"/>
  <sheetViews>
    <sheetView zoomScaleNormal="100" workbookViewId="0">
      <selection activeCell="D189" sqref="D189:E190"/>
    </sheetView>
  </sheetViews>
  <sheetFormatPr defaultRowHeight="12.75"/>
  <sheetData>
    <row r="1" spans="1:15" ht="12.75" customHeight="1">
      <c r="A1" s="191" t="s">
        <v>8</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honeticPr fontId="3" type="noConversion"/>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41987" r:id="rId4" name="CommandButtonDiesel">
          <controlPr defaultSize="0" print="0" autoLine="0" autoPict="0" r:id="rId5">
            <anchor moveWithCells="1">
              <from>
                <xdr:col>11</xdr:col>
                <xdr:colOff>47625</xdr:colOff>
                <xdr:row>0</xdr:row>
                <xdr:rowOff>28575</xdr:rowOff>
              </from>
              <to>
                <xdr:col>12</xdr:col>
                <xdr:colOff>276225</xdr:colOff>
                <xdr:row>1</xdr:row>
                <xdr:rowOff>142875</xdr:rowOff>
              </to>
            </anchor>
          </controlPr>
        </control>
      </mc:Choice>
      <mc:Fallback>
        <control shapeId="41987" r:id="rId4" name="CommandButtonDiesel"/>
      </mc:Fallback>
    </mc:AlternateContent>
  </control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enableFormatConditionsCalculation="0">
    <tabColor indexed="12"/>
    <pageSetUpPr fitToPage="1"/>
  </sheetPr>
  <dimension ref="A1:O2"/>
  <sheetViews>
    <sheetView zoomScaleNormal="100" workbookViewId="0">
      <selection activeCell="D189" sqref="D189:E190"/>
    </sheetView>
  </sheetViews>
  <sheetFormatPr defaultRowHeight="12.75"/>
  <sheetData>
    <row r="1" spans="1:15" ht="12.75" customHeight="1">
      <c r="A1" s="191" t="s">
        <v>9</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honeticPr fontId="3" type="noConversion"/>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43011" r:id="rId4" name="CommandButtonGas">
          <controlPr defaultSize="0" print="0" autoLine="0" autoPict="0" r:id="rId5">
            <anchor moveWithCells="1">
              <from>
                <xdr:col>11</xdr:col>
                <xdr:colOff>85725</xdr:colOff>
                <xdr:row>0</xdr:row>
                <xdr:rowOff>28575</xdr:rowOff>
              </from>
              <to>
                <xdr:col>12</xdr:col>
                <xdr:colOff>276225</xdr:colOff>
                <xdr:row>1</xdr:row>
                <xdr:rowOff>152400</xdr:rowOff>
              </to>
            </anchor>
          </controlPr>
        </control>
      </mc:Choice>
      <mc:Fallback>
        <control shapeId="43011" r:id="rId4" name="CommandButtonGas"/>
      </mc:Fallback>
    </mc:AlternateContent>
  </control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4">
    <tabColor indexed="12"/>
    <pageSetUpPr fitToPage="1"/>
  </sheetPr>
  <dimension ref="A1:O2"/>
  <sheetViews>
    <sheetView zoomScaleNormal="100" workbookViewId="0">
      <selection activeCell="D189" sqref="D189:E190"/>
    </sheetView>
  </sheetViews>
  <sheetFormatPr defaultRowHeight="12.75"/>
  <sheetData>
    <row r="1" spans="1:15" ht="12.75" customHeight="1">
      <c r="A1" s="191" t="s">
        <v>105</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14031873" r:id="rId4" name="CommandButtonGas">
          <controlPr defaultSize="0" print="0" autoLine="0" autoPict="0" r:id="rId5">
            <anchor moveWithCells="1">
              <from>
                <xdr:col>11</xdr:col>
                <xdr:colOff>76200</xdr:colOff>
                <xdr:row>0</xdr:row>
                <xdr:rowOff>19050</xdr:rowOff>
              </from>
              <to>
                <xdr:col>12</xdr:col>
                <xdr:colOff>266700</xdr:colOff>
                <xdr:row>1</xdr:row>
                <xdr:rowOff>142875</xdr:rowOff>
              </to>
            </anchor>
          </controlPr>
        </control>
      </mc:Choice>
      <mc:Fallback>
        <control shapeId="14031873" r:id="rId4" name="CommandButtonGas"/>
      </mc:Fallback>
    </mc:AlternateContent>
  </control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5">
    <tabColor theme="5" tint="-0.249977111117893"/>
    <pageSetUpPr fitToPage="1"/>
  </sheetPr>
  <dimension ref="A1:O2"/>
  <sheetViews>
    <sheetView topLeftCell="A4" zoomScaleNormal="100" workbookViewId="0">
      <selection activeCell="D189" sqref="D189:E190"/>
    </sheetView>
  </sheetViews>
  <sheetFormatPr defaultRowHeight="12.75"/>
  <sheetData>
    <row r="1" spans="1:15" ht="12.75" customHeight="1">
      <c r="A1" s="191" t="s">
        <v>259</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36355073" r:id="rId4" name="CommandButtonGas">
          <controlPr defaultSize="0" print="0" autoLine="0" autoPict="0" r:id="rId5">
            <anchor moveWithCells="1">
              <from>
                <xdr:col>11</xdr:col>
                <xdr:colOff>76200</xdr:colOff>
                <xdr:row>0</xdr:row>
                <xdr:rowOff>19050</xdr:rowOff>
              </from>
              <to>
                <xdr:col>12</xdr:col>
                <xdr:colOff>266700</xdr:colOff>
                <xdr:row>1</xdr:row>
                <xdr:rowOff>142875</xdr:rowOff>
              </to>
            </anchor>
          </controlPr>
        </control>
      </mc:Choice>
      <mc:Fallback>
        <control shapeId="36355073" r:id="rId4" name="CommandButtonGas"/>
      </mc:Fallback>
    </mc:AlternateContent>
  </control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1">
    <tabColor indexed="12"/>
    <pageSetUpPr fitToPage="1"/>
  </sheetPr>
  <dimension ref="A1:O2"/>
  <sheetViews>
    <sheetView zoomScaleNormal="100" workbookViewId="0">
      <selection activeCell="D189" sqref="D189:E190"/>
    </sheetView>
  </sheetViews>
  <sheetFormatPr defaultRowHeight="12.75"/>
  <sheetData>
    <row r="1" spans="1:15" ht="12.75" customHeight="1">
      <c r="A1" s="191" t="s">
        <v>102</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14028801" r:id="rId4" name="CommandButtonGas">
          <controlPr defaultSize="0" print="0" autoLine="0" autoPict="0" r:id="rId5">
            <anchor moveWithCells="1">
              <from>
                <xdr:col>11</xdr:col>
                <xdr:colOff>66675</xdr:colOff>
                <xdr:row>0</xdr:row>
                <xdr:rowOff>38100</xdr:rowOff>
              </from>
              <to>
                <xdr:col>12</xdr:col>
                <xdr:colOff>257175</xdr:colOff>
                <xdr:row>2</xdr:row>
                <xdr:rowOff>0</xdr:rowOff>
              </to>
            </anchor>
          </controlPr>
        </control>
      </mc:Choice>
      <mc:Fallback>
        <control shapeId="14028801" r:id="rId4" name="CommandButtonGas"/>
      </mc:Fallback>
    </mc:AlternateContent>
  </control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2">
    <tabColor indexed="12"/>
    <pageSetUpPr fitToPage="1"/>
  </sheetPr>
  <dimension ref="A1:O2"/>
  <sheetViews>
    <sheetView topLeftCell="A4" zoomScaleNormal="100" workbookViewId="0">
      <selection activeCell="D189" sqref="D189:E190"/>
    </sheetView>
  </sheetViews>
  <sheetFormatPr defaultRowHeight="12.75"/>
  <sheetData>
    <row r="1" spans="1:15" ht="12.75" customHeight="1">
      <c r="A1" s="191" t="s">
        <v>103</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14029825" r:id="rId4" name="CommandButtonGas">
          <controlPr defaultSize="0" print="0" autoLine="0" autoPict="0" r:id="rId5">
            <anchor moveWithCells="1">
              <from>
                <xdr:col>11</xdr:col>
                <xdr:colOff>57150</xdr:colOff>
                <xdr:row>0</xdr:row>
                <xdr:rowOff>38100</xdr:rowOff>
              </from>
              <to>
                <xdr:col>12</xdr:col>
                <xdr:colOff>247650</xdr:colOff>
                <xdr:row>2</xdr:row>
                <xdr:rowOff>0</xdr:rowOff>
              </to>
            </anchor>
          </controlPr>
        </control>
      </mc:Choice>
      <mc:Fallback>
        <control shapeId="14029825" r:id="rId4" name="CommandButtonGas"/>
      </mc:Fallback>
    </mc:AlternateContent>
  </control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3">
    <tabColor indexed="12"/>
    <pageSetUpPr fitToPage="1"/>
  </sheetPr>
  <dimension ref="A1:O2"/>
  <sheetViews>
    <sheetView zoomScaleNormal="100" workbookViewId="0">
      <selection activeCell="D189" sqref="D189:E190"/>
    </sheetView>
  </sheetViews>
  <sheetFormatPr defaultRowHeight="12.75"/>
  <sheetData>
    <row r="1" spans="1:15" ht="12.75" customHeight="1">
      <c r="A1" s="191" t="s">
        <v>104</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14030849" r:id="rId4" name="CommandButtonGas">
          <controlPr defaultSize="0" print="0" autoLine="0" autoPict="0" r:id="rId5">
            <anchor moveWithCells="1">
              <from>
                <xdr:col>11</xdr:col>
                <xdr:colOff>76200</xdr:colOff>
                <xdr:row>0</xdr:row>
                <xdr:rowOff>28575</xdr:rowOff>
              </from>
              <to>
                <xdr:col>12</xdr:col>
                <xdr:colOff>266700</xdr:colOff>
                <xdr:row>1</xdr:row>
                <xdr:rowOff>152400</xdr:rowOff>
              </to>
            </anchor>
          </controlPr>
        </control>
      </mc:Choice>
      <mc:Fallback>
        <control shapeId="14030849" r:id="rId4" name="CommandButtonGas"/>
      </mc:Fallback>
    </mc:AlternateContent>
  </control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6">
    <tabColor indexed="12"/>
    <pageSetUpPr fitToPage="1"/>
  </sheetPr>
  <dimension ref="A1:O2"/>
  <sheetViews>
    <sheetView zoomScaleNormal="100" workbookViewId="0">
      <selection activeCell="D189" sqref="D189:E190"/>
    </sheetView>
  </sheetViews>
  <sheetFormatPr defaultRowHeight="12.75"/>
  <sheetData>
    <row r="1" spans="1:15" ht="12.75" customHeight="1">
      <c r="A1" s="191" t="s">
        <v>239</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47873025" r:id="rId4" name="CommandButtonGas">
          <controlPr defaultSize="0" print="0" autoLine="0" autoPict="0" r:id="rId5">
            <anchor moveWithCells="1">
              <from>
                <xdr:col>11</xdr:col>
                <xdr:colOff>66675</xdr:colOff>
                <xdr:row>0</xdr:row>
                <xdr:rowOff>38100</xdr:rowOff>
              </from>
              <to>
                <xdr:col>12</xdr:col>
                <xdr:colOff>257175</xdr:colOff>
                <xdr:row>2</xdr:row>
                <xdr:rowOff>0</xdr:rowOff>
              </to>
            </anchor>
          </controlPr>
        </control>
      </mc:Choice>
      <mc:Fallback>
        <control shapeId="47873025" r:id="rId4" name="CommandButtonGas"/>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3"/>
    <pageSetUpPr fitToPage="1"/>
  </sheetPr>
  <dimension ref="A1:O2"/>
  <sheetViews>
    <sheetView zoomScaleNormal="100" workbookViewId="0">
      <selection activeCell="D189" sqref="D189:E190"/>
    </sheetView>
  </sheetViews>
  <sheetFormatPr defaultRowHeight="12.75"/>
  <sheetData>
    <row r="1" spans="1:15" ht="12.75" customHeight="1">
      <c r="A1" s="191" t="s">
        <v>2</v>
      </c>
      <c r="B1" s="191"/>
      <c r="C1" s="191"/>
      <c r="D1" s="191"/>
      <c r="E1" s="191"/>
      <c r="F1" s="191"/>
      <c r="G1" s="191"/>
      <c r="H1" s="191"/>
      <c r="I1" s="191"/>
      <c r="J1" s="191"/>
      <c r="K1" s="191"/>
      <c r="L1" s="76"/>
      <c r="M1" s="76"/>
      <c r="N1" s="76"/>
      <c r="O1" s="76"/>
    </row>
    <row r="2" spans="1:15" ht="12.75" customHeight="1">
      <c r="A2" s="191"/>
      <c r="B2" s="191"/>
      <c r="C2" s="191"/>
      <c r="D2" s="191"/>
      <c r="E2" s="191"/>
      <c r="F2" s="191"/>
      <c r="G2" s="191"/>
      <c r="H2" s="191"/>
      <c r="I2" s="191"/>
      <c r="J2" s="191"/>
      <c r="K2" s="191"/>
      <c r="L2" s="76"/>
      <c r="M2" s="76"/>
      <c r="N2" s="76"/>
      <c r="O2" s="76"/>
    </row>
  </sheetData>
  <mergeCells count="1">
    <mergeCell ref="A1:K2"/>
  </mergeCells>
  <phoneticPr fontId="3" type="noConversion"/>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30723" r:id="rId4" name="CommandButton2">
          <controlPr defaultSize="0" print="0" autoLine="0" autoPict="0" r:id="rId5">
            <anchor moveWithCells="1">
              <from>
                <xdr:col>9</xdr:col>
                <xdr:colOff>257175</xdr:colOff>
                <xdr:row>0</xdr:row>
                <xdr:rowOff>38100</xdr:rowOff>
              </from>
              <to>
                <xdr:col>10</xdr:col>
                <xdr:colOff>552450</xdr:colOff>
                <xdr:row>1</xdr:row>
                <xdr:rowOff>142875</xdr:rowOff>
              </to>
            </anchor>
          </controlPr>
        </control>
      </mc:Choice>
      <mc:Fallback>
        <control shapeId="30723" r:id="rId4" name="CommandButton2"/>
      </mc:Fallback>
    </mc:AlternateContent>
  </control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tabColor indexed="12"/>
    <pageSetUpPr fitToPage="1"/>
  </sheetPr>
  <dimension ref="A1:O2"/>
  <sheetViews>
    <sheetView zoomScaleNormal="100" workbookViewId="0">
      <selection activeCell="D189" sqref="D189:E190"/>
    </sheetView>
  </sheetViews>
  <sheetFormatPr defaultRowHeight="12.75"/>
  <sheetData>
    <row r="1" spans="1:15" ht="12.75" customHeight="1">
      <c r="A1" s="191" t="s">
        <v>239</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47874049" r:id="rId4" name="CommandButtonGas">
          <controlPr defaultSize="0" print="0" autoLine="0" autoPict="0" r:id="rId5">
            <anchor moveWithCells="1">
              <from>
                <xdr:col>11</xdr:col>
                <xdr:colOff>66675</xdr:colOff>
                <xdr:row>0</xdr:row>
                <xdr:rowOff>38100</xdr:rowOff>
              </from>
              <to>
                <xdr:col>12</xdr:col>
                <xdr:colOff>257175</xdr:colOff>
                <xdr:row>2</xdr:row>
                <xdr:rowOff>0</xdr:rowOff>
              </to>
            </anchor>
          </controlPr>
        </control>
      </mc:Choice>
      <mc:Fallback>
        <control shapeId="47874049" r:id="rId4" name="CommandButtonGas"/>
      </mc:Fallback>
    </mc:AlternateContent>
  </control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2">
    <tabColor indexed="12"/>
    <pageSetUpPr fitToPage="1"/>
  </sheetPr>
  <dimension ref="A1:O2"/>
  <sheetViews>
    <sheetView zoomScaleNormal="100" workbookViewId="0">
      <selection activeCell="D189" sqref="D189:E190"/>
    </sheetView>
  </sheetViews>
  <sheetFormatPr defaultRowHeight="12.75"/>
  <sheetData>
    <row r="1" spans="1:15" ht="12.75" customHeight="1">
      <c r="A1" s="191" t="s">
        <v>239</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47875073" r:id="rId4" name="CommandButtonGas">
          <controlPr defaultSize="0" print="0" autoLine="0" autoPict="0" r:id="rId5">
            <anchor moveWithCells="1">
              <from>
                <xdr:col>11</xdr:col>
                <xdr:colOff>66675</xdr:colOff>
                <xdr:row>0</xdr:row>
                <xdr:rowOff>38100</xdr:rowOff>
              </from>
              <to>
                <xdr:col>12</xdr:col>
                <xdr:colOff>257175</xdr:colOff>
                <xdr:row>2</xdr:row>
                <xdr:rowOff>0</xdr:rowOff>
              </to>
            </anchor>
          </controlPr>
        </control>
      </mc:Choice>
      <mc:Fallback>
        <control shapeId="47875073" r:id="rId4" name="CommandButtonGas"/>
      </mc:Fallback>
    </mc:AlternateContent>
  </control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3">
    <tabColor indexed="12"/>
    <pageSetUpPr fitToPage="1"/>
  </sheetPr>
  <dimension ref="A1:O2"/>
  <sheetViews>
    <sheetView zoomScaleNormal="100" workbookViewId="0">
      <selection activeCell="D189" sqref="D189:E190"/>
    </sheetView>
  </sheetViews>
  <sheetFormatPr defaultRowHeight="12.75"/>
  <sheetData>
    <row r="1" spans="1:15" ht="12.75" customHeight="1">
      <c r="A1" s="191" t="s">
        <v>239</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47876097" r:id="rId4" name="CommandButtonGas">
          <controlPr defaultSize="0" print="0" autoLine="0" autoPict="0" r:id="rId5">
            <anchor moveWithCells="1">
              <from>
                <xdr:col>11</xdr:col>
                <xdr:colOff>66675</xdr:colOff>
                <xdr:row>0</xdr:row>
                <xdr:rowOff>38100</xdr:rowOff>
              </from>
              <to>
                <xdr:col>12</xdr:col>
                <xdr:colOff>257175</xdr:colOff>
                <xdr:row>2</xdr:row>
                <xdr:rowOff>0</xdr:rowOff>
              </to>
            </anchor>
          </controlPr>
        </control>
      </mc:Choice>
      <mc:Fallback>
        <control shapeId="47876097" r:id="rId4" name="CommandButtonGas"/>
      </mc:Fallback>
    </mc:AlternateContent>
  </control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4">
    <tabColor indexed="12"/>
    <pageSetUpPr fitToPage="1"/>
  </sheetPr>
  <dimension ref="A1:O2"/>
  <sheetViews>
    <sheetView zoomScaleNormal="100" workbookViewId="0">
      <selection activeCell="D189" sqref="D189:E190"/>
    </sheetView>
  </sheetViews>
  <sheetFormatPr defaultRowHeight="12.75"/>
  <sheetData>
    <row r="1" spans="1:15" ht="12.75" customHeight="1">
      <c r="A1" s="191" t="s">
        <v>239</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47877121" r:id="rId4" name="CommandButtonGas">
          <controlPr defaultSize="0" print="0" autoLine="0" autoPict="0" r:id="rId5">
            <anchor moveWithCells="1">
              <from>
                <xdr:col>11</xdr:col>
                <xdr:colOff>66675</xdr:colOff>
                <xdr:row>0</xdr:row>
                <xdr:rowOff>38100</xdr:rowOff>
              </from>
              <to>
                <xdr:col>12</xdr:col>
                <xdr:colOff>257175</xdr:colOff>
                <xdr:row>2</xdr:row>
                <xdr:rowOff>0</xdr:rowOff>
              </to>
            </anchor>
          </controlPr>
        </control>
      </mc:Choice>
      <mc:Fallback>
        <control shapeId="47877121" r:id="rId4" name="CommandButtonGas"/>
      </mc:Fallback>
    </mc:AlternateContent>
  </control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5">
    <tabColor indexed="12"/>
    <pageSetUpPr fitToPage="1"/>
  </sheetPr>
  <dimension ref="A1:O2"/>
  <sheetViews>
    <sheetView zoomScaleNormal="100" workbookViewId="0">
      <selection activeCell="D189" sqref="D189:E190"/>
    </sheetView>
  </sheetViews>
  <sheetFormatPr defaultRowHeight="12.75"/>
  <sheetData>
    <row r="1" spans="1:15" ht="12.75" customHeight="1">
      <c r="A1" s="191" t="s">
        <v>239</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47878145" r:id="rId4" name="CommandButtonGas">
          <controlPr defaultSize="0" print="0" autoLine="0" autoPict="0" r:id="rId5">
            <anchor moveWithCells="1">
              <from>
                <xdr:col>11</xdr:col>
                <xdr:colOff>66675</xdr:colOff>
                <xdr:row>0</xdr:row>
                <xdr:rowOff>38100</xdr:rowOff>
              </from>
              <to>
                <xdr:col>12</xdr:col>
                <xdr:colOff>257175</xdr:colOff>
                <xdr:row>2</xdr:row>
                <xdr:rowOff>0</xdr:rowOff>
              </to>
            </anchor>
          </controlPr>
        </control>
      </mc:Choice>
      <mc:Fallback>
        <control shapeId="47878145" r:id="rId4" name="CommandButtonGas"/>
      </mc:Fallback>
    </mc:AlternateContent>
  </control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X56"/>
  <sheetViews>
    <sheetView topLeftCell="B27" zoomScale="160" zoomScaleNormal="160" workbookViewId="0">
      <selection activeCell="D197" sqref="D197:E199"/>
    </sheetView>
  </sheetViews>
  <sheetFormatPr defaultRowHeight="11.25"/>
  <cols>
    <col min="1" max="1" width="10.85546875" style="152" bestFit="1" customWidth="1"/>
    <col min="2" max="2" width="8.42578125" style="152" bestFit="1" customWidth="1"/>
    <col min="3" max="3" width="9.85546875" style="158" bestFit="1" customWidth="1"/>
    <col min="4" max="5" width="9.85546875" style="158" customWidth="1"/>
    <col min="6" max="7" width="7.42578125" style="158" bestFit="1" customWidth="1"/>
    <col min="8" max="8" width="7.42578125" style="159" bestFit="1" customWidth="1"/>
    <col min="9" max="9" width="7.42578125" style="160" bestFit="1" customWidth="1"/>
    <col min="10" max="10" width="7" style="153" bestFit="1" customWidth="1"/>
    <col min="11" max="12" width="9.140625" style="152"/>
    <col min="13" max="15" width="9.140625" style="157"/>
    <col min="16" max="16384" width="9.140625" style="152"/>
  </cols>
  <sheetData>
    <row r="1" spans="1:24" s="150" customFormat="1" ht="22.5">
      <c r="A1" s="150" t="s">
        <v>107</v>
      </c>
      <c r="B1" s="150" t="s">
        <v>121</v>
      </c>
      <c r="C1" s="155"/>
      <c r="D1" s="155">
        <v>2012</v>
      </c>
      <c r="E1" s="155">
        <v>2011</v>
      </c>
      <c r="F1" s="155">
        <v>2010</v>
      </c>
      <c r="G1" s="155">
        <v>2009</v>
      </c>
      <c r="H1" s="155">
        <v>2008</v>
      </c>
      <c r="I1" s="164" t="s">
        <v>260</v>
      </c>
      <c r="N1" s="151"/>
      <c r="O1" s="151"/>
      <c r="P1" s="151"/>
      <c r="Q1" s="151"/>
      <c r="R1" s="151"/>
    </row>
    <row r="2" spans="1:24">
      <c r="A2" s="152">
        <v>1</v>
      </c>
      <c r="B2" s="192" t="str">
        <f>VLOOKUP(A2,Month!A:B,2,FALSE)</f>
        <v>January</v>
      </c>
      <c r="C2" s="161">
        <v>40903</v>
      </c>
      <c r="D2" s="155">
        <f>E54</f>
        <v>640.05999999999995</v>
      </c>
      <c r="E2" s="155"/>
      <c r="F2" s="155"/>
      <c r="G2" s="155">
        <v>412.25</v>
      </c>
      <c r="H2" s="155">
        <v>465.08</v>
      </c>
      <c r="I2" s="155">
        <v>451.88</v>
      </c>
      <c r="M2" s="152"/>
      <c r="N2" s="152"/>
      <c r="O2" s="152"/>
      <c r="Q2" s="154"/>
      <c r="R2" s="154"/>
      <c r="T2" s="154"/>
      <c r="U2" s="154"/>
      <c r="V2" s="154"/>
      <c r="W2" s="154"/>
      <c r="X2" s="154"/>
    </row>
    <row r="3" spans="1:24">
      <c r="A3" s="152">
        <f t="shared" ref="A3:A54" si="0">MONTH(C3)</f>
        <v>1</v>
      </c>
      <c r="B3" s="192"/>
      <c r="C3" s="161">
        <v>40910</v>
      </c>
      <c r="D3" s="155">
        <v>651</v>
      </c>
      <c r="E3" s="155">
        <v>609.04999999999995</v>
      </c>
      <c r="F3" s="155">
        <v>419.9</v>
      </c>
      <c r="G3" s="155">
        <v>414.55</v>
      </c>
      <c r="H3" s="155">
        <v>478.45</v>
      </c>
      <c r="I3" s="155">
        <v>480.49</v>
      </c>
      <c r="M3" s="152"/>
      <c r="N3" s="152"/>
      <c r="O3" s="152"/>
      <c r="Q3" s="154"/>
      <c r="R3" s="154"/>
      <c r="T3" s="154"/>
      <c r="U3" s="154"/>
      <c r="V3" s="154"/>
      <c r="W3" s="154"/>
      <c r="X3" s="154"/>
    </row>
    <row r="4" spans="1:24">
      <c r="A4" s="152">
        <f t="shared" si="0"/>
        <v>1</v>
      </c>
      <c r="B4" s="192"/>
      <c r="C4" s="161">
        <v>40917</v>
      </c>
      <c r="D4" s="155">
        <v>633.29999999999995</v>
      </c>
      <c r="E4" s="155">
        <v>627.25</v>
      </c>
      <c r="F4" s="155">
        <v>390.3</v>
      </c>
      <c r="G4" s="155">
        <v>373.2</v>
      </c>
      <c r="H4" s="155">
        <v>504.75</v>
      </c>
      <c r="I4" s="155">
        <v>473.88</v>
      </c>
      <c r="M4" s="152"/>
      <c r="N4" s="152"/>
      <c r="O4" s="152"/>
      <c r="Q4" s="154"/>
      <c r="R4" s="154"/>
      <c r="T4" s="154"/>
      <c r="U4" s="154"/>
      <c r="V4" s="154"/>
      <c r="W4" s="154"/>
      <c r="X4" s="154"/>
    </row>
    <row r="5" spans="1:24">
      <c r="A5" s="152">
        <f t="shared" si="0"/>
        <v>1</v>
      </c>
      <c r="B5" s="192"/>
      <c r="C5" s="161">
        <v>40924</v>
      </c>
      <c r="D5" s="155">
        <v>603.75</v>
      </c>
      <c r="E5" s="155">
        <v>653</v>
      </c>
      <c r="F5" s="155">
        <v>368.5</v>
      </c>
      <c r="G5" s="155">
        <v>387.94</v>
      </c>
      <c r="H5" s="155">
        <v>488.8</v>
      </c>
      <c r="I5" s="155">
        <v>475.4</v>
      </c>
      <c r="M5" s="152"/>
      <c r="N5" s="152"/>
      <c r="O5" s="152"/>
      <c r="Q5" s="154"/>
      <c r="R5" s="154"/>
      <c r="T5" s="154"/>
      <c r="U5" s="154"/>
      <c r="V5" s="154"/>
      <c r="W5" s="154"/>
      <c r="X5" s="154"/>
    </row>
    <row r="6" spans="1:24">
      <c r="A6" s="152">
        <f t="shared" si="0"/>
        <v>1</v>
      </c>
      <c r="B6" s="192"/>
      <c r="C6" s="161">
        <v>40931</v>
      </c>
      <c r="D6" s="155">
        <v>632.20000000000005</v>
      </c>
      <c r="E6" s="155">
        <v>650.35</v>
      </c>
      <c r="F6" s="155">
        <v>361.3</v>
      </c>
      <c r="G6" s="155">
        <v>383.3</v>
      </c>
      <c r="H6" s="155">
        <v>500.7</v>
      </c>
      <c r="I6" s="155">
        <v>473.91</v>
      </c>
      <c r="M6" s="152"/>
      <c r="N6" s="152"/>
      <c r="O6" s="152"/>
      <c r="Q6" s="154"/>
      <c r="R6" s="154"/>
      <c r="T6" s="154"/>
      <c r="U6" s="154"/>
      <c r="V6" s="154"/>
      <c r="W6" s="154"/>
      <c r="X6" s="154"/>
    </row>
    <row r="7" spans="1:24">
      <c r="A7" s="152">
        <f t="shared" si="0"/>
        <v>1</v>
      </c>
      <c r="B7" s="192"/>
      <c r="C7" s="161">
        <v>40938</v>
      </c>
      <c r="D7" s="155">
        <v>640.04999999999995</v>
      </c>
      <c r="E7" s="155">
        <v>666.7</v>
      </c>
      <c r="F7" s="155">
        <v>356.5</v>
      </c>
      <c r="G7" s="155">
        <v>367.8</v>
      </c>
      <c r="H7" s="155">
        <v>505.75</v>
      </c>
      <c r="I7" s="155">
        <v>474.19</v>
      </c>
      <c r="M7" s="152"/>
      <c r="N7" s="152"/>
      <c r="O7" s="152"/>
      <c r="Q7" s="154"/>
      <c r="R7" s="154"/>
      <c r="T7" s="154"/>
      <c r="U7" s="154"/>
      <c r="V7" s="154"/>
      <c r="W7" s="154"/>
      <c r="X7" s="154"/>
    </row>
    <row r="8" spans="1:24">
      <c r="A8" s="152">
        <f t="shared" si="0"/>
        <v>2</v>
      </c>
      <c r="B8" s="192" t="str">
        <f>VLOOKUP(A8,Month!A:B,2,FALSE)</f>
        <v>February</v>
      </c>
      <c r="C8" s="161">
        <v>40945</v>
      </c>
      <c r="D8" s="155">
        <v>639.54999999999995</v>
      </c>
      <c r="E8" s="155">
        <v>690.3</v>
      </c>
      <c r="F8" s="155">
        <v>360.2</v>
      </c>
      <c r="G8" s="155">
        <v>370.45</v>
      </c>
      <c r="H8" s="155">
        <v>504.8</v>
      </c>
      <c r="I8" s="155">
        <v>481.44</v>
      </c>
      <c r="M8" s="152"/>
      <c r="N8" s="152"/>
      <c r="O8" s="152"/>
      <c r="Q8" s="154"/>
      <c r="R8" s="154"/>
      <c r="T8" s="154"/>
      <c r="U8" s="154"/>
      <c r="V8" s="154"/>
      <c r="W8" s="154"/>
      <c r="X8" s="154"/>
    </row>
    <row r="9" spans="1:24">
      <c r="A9" s="152">
        <f t="shared" si="0"/>
        <v>2</v>
      </c>
      <c r="B9" s="192"/>
      <c r="C9" s="161">
        <v>40952</v>
      </c>
      <c r="D9" s="155">
        <v>635.6</v>
      </c>
      <c r="E9" s="155">
        <v>699.85</v>
      </c>
      <c r="F9" s="155">
        <v>361.13</v>
      </c>
      <c r="G9" s="155">
        <v>350.5</v>
      </c>
      <c r="H9" s="155">
        <v>522.55999999999995</v>
      </c>
      <c r="I9" s="155">
        <v>496.24</v>
      </c>
      <c r="M9" s="152"/>
      <c r="N9" s="152"/>
      <c r="O9" s="152"/>
      <c r="Q9" s="154"/>
      <c r="R9" s="154"/>
      <c r="T9" s="154"/>
      <c r="U9" s="154"/>
      <c r="V9" s="154"/>
      <c r="W9" s="154"/>
      <c r="X9" s="154"/>
    </row>
    <row r="10" spans="1:24">
      <c r="A10" s="152">
        <f t="shared" si="0"/>
        <v>2</v>
      </c>
      <c r="B10" s="192"/>
      <c r="C10" s="161">
        <v>40959</v>
      </c>
      <c r="D10" s="155">
        <v>637</v>
      </c>
      <c r="E10" s="155">
        <v>692.25</v>
      </c>
      <c r="F10" s="155">
        <v>372.95</v>
      </c>
      <c r="G10" s="155">
        <v>356.5</v>
      </c>
      <c r="H10" s="155">
        <v>535.6</v>
      </c>
      <c r="I10" s="155">
        <v>478.64</v>
      </c>
      <c r="M10" s="152"/>
      <c r="N10" s="152"/>
      <c r="O10" s="152"/>
      <c r="Q10" s="154"/>
      <c r="R10" s="154"/>
      <c r="T10" s="154"/>
      <c r="U10" s="154"/>
      <c r="V10" s="154"/>
      <c r="W10" s="154"/>
      <c r="X10" s="154"/>
    </row>
    <row r="11" spans="1:24">
      <c r="A11" s="152">
        <f t="shared" si="0"/>
        <v>2</v>
      </c>
      <c r="B11" s="192"/>
      <c r="C11" s="161">
        <v>40966</v>
      </c>
      <c r="D11" s="155">
        <v>653.45000000000005</v>
      </c>
      <c r="E11" s="155">
        <v>722.95</v>
      </c>
      <c r="F11" s="155">
        <v>370.6</v>
      </c>
      <c r="G11" s="155">
        <v>348.85</v>
      </c>
      <c r="H11" s="155">
        <v>549.20000000000005</v>
      </c>
      <c r="I11" s="155">
        <v>497.9</v>
      </c>
      <c r="M11" s="152"/>
      <c r="N11" s="152"/>
      <c r="O11" s="152"/>
      <c r="Q11" s="154"/>
      <c r="R11" s="154"/>
      <c r="T11" s="154"/>
      <c r="U11" s="154"/>
      <c r="V11" s="154"/>
      <c r="W11" s="154"/>
      <c r="X11" s="154"/>
    </row>
    <row r="12" spans="1:24">
      <c r="A12" s="152">
        <f t="shared" si="0"/>
        <v>3</v>
      </c>
      <c r="B12" s="192" t="str">
        <f>VLOOKUP(A12,Month!A:B,2,FALSE)</f>
        <v>March</v>
      </c>
      <c r="C12" s="161">
        <v>40973</v>
      </c>
      <c r="D12" s="155">
        <v>653.4</v>
      </c>
      <c r="E12" s="155">
        <v>688</v>
      </c>
      <c r="F12" s="155">
        <v>357.65</v>
      </c>
      <c r="G12" s="155">
        <v>366.35</v>
      </c>
      <c r="H12" s="155">
        <v>556.29999999999995</v>
      </c>
      <c r="I12" s="155">
        <v>492.08</v>
      </c>
      <c r="M12" s="152"/>
      <c r="N12" s="152"/>
      <c r="O12" s="152"/>
      <c r="Q12" s="154"/>
      <c r="R12" s="154"/>
      <c r="T12" s="154"/>
      <c r="U12" s="154"/>
      <c r="V12" s="154"/>
      <c r="W12" s="154"/>
      <c r="X12" s="154"/>
    </row>
    <row r="13" spans="1:24">
      <c r="A13" s="152">
        <f t="shared" si="0"/>
        <v>3</v>
      </c>
      <c r="B13" s="192"/>
      <c r="C13" s="161">
        <v>40980</v>
      </c>
      <c r="D13" s="155">
        <v>669.25</v>
      </c>
      <c r="E13" s="155">
        <v>649.70000000000005</v>
      </c>
      <c r="F13" s="155">
        <v>370.9</v>
      </c>
      <c r="G13" s="155">
        <v>392.65</v>
      </c>
      <c r="H13" s="155">
        <v>530.80999999999995</v>
      </c>
      <c r="I13" s="155">
        <v>483.66</v>
      </c>
      <c r="L13" s="155"/>
      <c r="M13" s="152"/>
      <c r="N13" s="152"/>
      <c r="O13" s="152"/>
      <c r="Q13" s="154"/>
      <c r="R13" s="154"/>
      <c r="T13" s="154"/>
      <c r="U13" s="154"/>
      <c r="V13" s="154"/>
      <c r="W13" s="154"/>
      <c r="X13" s="154"/>
    </row>
    <row r="14" spans="1:24">
      <c r="A14" s="152">
        <f t="shared" si="0"/>
        <v>3</v>
      </c>
      <c r="B14" s="192"/>
      <c r="C14" s="161">
        <v>40987</v>
      </c>
      <c r="D14" s="155">
        <v>648.79999999999995</v>
      </c>
      <c r="E14" s="155">
        <v>689.2</v>
      </c>
      <c r="F14" s="155">
        <v>361.95</v>
      </c>
      <c r="G14" s="155">
        <v>390.55</v>
      </c>
      <c r="H14" s="155">
        <v>547.54999999999995</v>
      </c>
      <c r="I14" s="155">
        <v>497.31</v>
      </c>
      <c r="L14" s="155"/>
      <c r="M14" s="152"/>
      <c r="N14" s="152"/>
      <c r="O14" s="152"/>
      <c r="Q14" s="154"/>
      <c r="R14" s="154"/>
      <c r="T14" s="154"/>
      <c r="U14" s="154"/>
      <c r="V14" s="154"/>
      <c r="W14" s="154"/>
      <c r="X14" s="154"/>
    </row>
    <row r="15" spans="1:24">
      <c r="A15" s="152">
        <f t="shared" si="0"/>
        <v>3</v>
      </c>
      <c r="B15" s="192"/>
      <c r="C15" s="161">
        <v>40994</v>
      </c>
      <c r="D15" s="155">
        <v>627.35</v>
      </c>
      <c r="E15" s="155">
        <v>687.05</v>
      </c>
      <c r="F15" s="155">
        <v>350.25</v>
      </c>
      <c r="G15" s="155">
        <v>398.8</v>
      </c>
      <c r="H15" s="155">
        <v>589</v>
      </c>
      <c r="I15" s="155">
        <v>514.49</v>
      </c>
      <c r="L15" s="155"/>
      <c r="M15" s="152"/>
      <c r="N15" s="152"/>
      <c r="O15" s="152"/>
      <c r="Q15" s="154"/>
      <c r="R15" s="154"/>
      <c r="T15" s="154"/>
      <c r="U15" s="154"/>
      <c r="V15" s="154"/>
      <c r="W15" s="154"/>
      <c r="X15" s="154"/>
    </row>
    <row r="16" spans="1:24">
      <c r="A16" s="152">
        <f t="shared" si="0"/>
        <v>4</v>
      </c>
      <c r="B16" s="192" t="str">
        <f>VLOOKUP(A16,Month!A:B,2,FALSE)</f>
        <v>April</v>
      </c>
      <c r="C16" s="161">
        <v>41001</v>
      </c>
      <c r="D16" s="155">
        <v>657.3</v>
      </c>
      <c r="E16" s="155">
        <v>763.4</v>
      </c>
      <c r="F16" s="155">
        <v>348.65</v>
      </c>
      <c r="G16" s="155">
        <v>397.25</v>
      </c>
      <c r="H16" s="155">
        <v>592.95000000000005</v>
      </c>
      <c r="I16" s="155">
        <v>532.32000000000005</v>
      </c>
      <c r="L16" s="155"/>
      <c r="M16" s="152"/>
      <c r="N16" s="152"/>
      <c r="O16" s="152"/>
      <c r="Q16" s="154"/>
      <c r="R16" s="154"/>
      <c r="T16" s="154"/>
      <c r="U16" s="154"/>
      <c r="V16" s="154"/>
      <c r="W16" s="154"/>
      <c r="X16" s="154"/>
    </row>
    <row r="17" spans="1:24">
      <c r="A17" s="152">
        <f t="shared" si="0"/>
        <v>4</v>
      </c>
      <c r="B17" s="192"/>
      <c r="C17" s="161">
        <v>41008</v>
      </c>
      <c r="D17" s="155">
        <v>637.29999999999995</v>
      </c>
      <c r="E17" s="155">
        <v>756.05</v>
      </c>
      <c r="F17" s="155">
        <v>357.2</v>
      </c>
      <c r="G17" s="155">
        <v>385.65</v>
      </c>
      <c r="H17" s="155">
        <v>600.85</v>
      </c>
      <c r="I17" s="155">
        <v>524.94000000000005</v>
      </c>
      <c r="L17" s="155"/>
      <c r="M17" s="152"/>
      <c r="N17" s="152"/>
      <c r="O17" s="152"/>
      <c r="Q17" s="154"/>
      <c r="R17" s="154"/>
      <c r="T17" s="154"/>
      <c r="U17" s="154"/>
      <c r="V17" s="154"/>
      <c r="W17" s="154"/>
      <c r="X17" s="154"/>
    </row>
    <row r="18" spans="1:24">
      <c r="A18" s="152">
        <f t="shared" si="0"/>
        <v>4</v>
      </c>
      <c r="B18" s="192"/>
      <c r="C18" s="161">
        <v>41015</v>
      </c>
      <c r="D18" s="155">
        <v>615.04999999999995</v>
      </c>
      <c r="E18" s="155">
        <v>742.69</v>
      </c>
      <c r="F18" s="155">
        <v>355.55</v>
      </c>
      <c r="G18" s="155">
        <v>375</v>
      </c>
      <c r="H18" s="155">
        <v>583.15</v>
      </c>
      <c r="I18" s="155">
        <v>502.07</v>
      </c>
      <c r="L18" s="155"/>
      <c r="M18" s="152"/>
      <c r="N18" s="152"/>
      <c r="O18" s="152"/>
      <c r="Q18" s="154"/>
      <c r="R18" s="154"/>
      <c r="T18" s="154"/>
      <c r="U18" s="154"/>
      <c r="V18" s="154"/>
      <c r="W18" s="154"/>
      <c r="X18" s="154"/>
    </row>
    <row r="19" spans="1:24">
      <c r="A19" s="152">
        <f t="shared" si="0"/>
        <v>4</v>
      </c>
      <c r="B19" s="192"/>
      <c r="C19" s="161">
        <v>41022</v>
      </c>
      <c r="D19" s="155">
        <v>625.75</v>
      </c>
      <c r="E19" s="155">
        <v>751.6</v>
      </c>
      <c r="F19" s="155">
        <v>356.7</v>
      </c>
      <c r="G19" s="155">
        <v>388.55</v>
      </c>
      <c r="H19" s="155">
        <v>599.79999999999995</v>
      </c>
      <c r="I19" s="155">
        <v>524.16</v>
      </c>
      <c r="L19" s="155"/>
      <c r="M19" s="152"/>
      <c r="N19" s="152"/>
      <c r="O19" s="152"/>
      <c r="Q19" s="154"/>
      <c r="R19" s="154"/>
      <c r="T19" s="154"/>
      <c r="U19" s="154"/>
      <c r="V19" s="154"/>
      <c r="W19" s="154"/>
      <c r="X19" s="154"/>
    </row>
    <row r="20" spans="1:24">
      <c r="A20" s="152">
        <f t="shared" si="0"/>
        <v>4</v>
      </c>
      <c r="B20" s="192"/>
      <c r="C20" s="161">
        <v>41029</v>
      </c>
      <c r="D20" s="155">
        <v>655.04999999999995</v>
      </c>
      <c r="E20" s="155">
        <v>712.8</v>
      </c>
      <c r="F20" s="155">
        <v>363.25</v>
      </c>
      <c r="G20" s="155">
        <v>403.2</v>
      </c>
      <c r="H20" s="155">
        <v>603.1</v>
      </c>
      <c r="I20" s="155">
        <v>520.59</v>
      </c>
      <c r="L20" s="155"/>
      <c r="M20" s="152"/>
      <c r="N20" s="152"/>
      <c r="O20" s="152"/>
      <c r="Q20" s="154"/>
      <c r="R20" s="154"/>
      <c r="T20" s="154"/>
      <c r="U20" s="154"/>
      <c r="V20" s="154"/>
      <c r="W20" s="154"/>
      <c r="X20" s="154"/>
    </row>
    <row r="21" spans="1:24">
      <c r="A21" s="152">
        <f t="shared" si="0"/>
        <v>5</v>
      </c>
      <c r="B21" s="192" t="str">
        <f>VLOOKUP(A21,Month!A:B,2,FALSE)</f>
        <v>May</v>
      </c>
      <c r="C21" s="161">
        <v>41036</v>
      </c>
      <c r="D21" s="155">
        <v>641.15</v>
      </c>
      <c r="E21" s="155">
        <v>689.05</v>
      </c>
      <c r="F21" s="155">
        <v>365.55</v>
      </c>
      <c r="G21" s="155">
        <v>418.25</v>
      </c>
      <c r="H21" s="155">
        <v>596.15</v>
      </c>
      <c r="I21" s="155">
        <v>517.25</v>
      </c>
      <c r="L21" s="155"/>
      <c r="M21" s="152"/>
      <c r="N21" s="152"/>
      <c r="O21" s="152"/>
      <c r="Q21" s="154"/>
      <c r="R21" s="154"/>
      <c r="T21" s="154"/>
      <c r="U21" s="154"/>
      <c r="V21" s="154"/>
      <c r="W21" s="154"/>
      <c r="X21" s="154"/>
    </row>
    <row r="22" spans="1:24">
      <c r="A22" s="152">
        <f t="shared" si="0"/>
        <v>5</v>
      </c>
      <c r="B22" s="192"/>
      <c r="C22" s="161">
        <v>41043</v>
      </c>
      <c r="D22" s="155">
        <v>612.15</v>
      </c>
      <c r="E22" s="155">
        <v>735.05</v>
      </c>
      <c r="F22" s="155">
        <v>361.2</v>
      </c>
      <c r="G22" s="155">
        <v>425.5</v>
      </c>
      <c r="H22" s="155">
        <v>595.85</v>
      </c>
      <c r="I22" s="155">
        <v>529.4</v>
      </c>
      <c r="L22" s="155"/>
      <c r="M22" s="152"/>
      <c r="N22" s="152"/>
      <c r="O22" s="152"/>
      <c r="Q22" s="154"/>
      <c r="R22" s="154"/>
      <c r="T22" s="154"/>
      <c r="U22" s="154"/>
      <c r="V22" s="154"/>
      <c r="W22" s="154"/>
      <c r="X22" s="154"/>
    </row>
    <row r="23" spans="1:24">
      <c r="A23" s="152">
        <f t="shared" si="0"/>
        <v>5</v>
      </c>
      <c r="B23" s="192"/>
      <c r="C23" s="161">
        <v>41050</v>
      </c>
      <c r="D23" s="155">
        <v>598.1</v>
      </c>
      <c r="E23" s="155">
        <v>746.7</v>
      </c>
      <c r="F23" s="155">
        <v>367.8</v>
      </c>
      <c r="G23" s="155">
        <v>429.63</v>
      </c>
      <c r="H23" s="155">
        <v>593</v>
      </c>
      <c r="I23" s="155">
        <v>536.83000000000004</v>
      </c>
      <c r="L23" s="155"/>
      <c r="M23" s="152"/>
      <c r="N23" s="152"/>
      <c r="O23" s="152"/>
      <c r="Q23" s="154"/>
      <c r="R23" s="154"/>
      <c r="T23" s="154"/>
      <c r="U23" s="154"/>
      <c r="V23" s="154"/>
      <c r="W23" s="154"/>
      <c r="X23" s="154"/>
    </row>
    <row r="24" spans="1:24">
      <c r="A24" s="152">
        <v>5</v>
      </c>
      <c r="B24" s="192"/>
      <c r="C24" s="161">
        <v>41057</v>
      </c>
      <c r="D24" s="155">
        <v>557.19000000000005</v>
      </c>
      <c r="E24" s="155">
        <v>756.63</v>
      </c>
      <c r="F24" s="155">
        <v>348</v>
      </c>
      <c r="G24" s="155">
        <v>444.05</v>
      </c>
      <c r="H24" s="155">
        <v>626.45000000000005</v>
      </c>
      <c r="I24" s="155">
        <v>542.83000000000004</v>
      </c>
      <c r="L24" s="155"/>
      <c r="M24" s="152"/>
      <c r="N24" s="152"/>
      <c r="O24" s="152"/>
      <c r="Q24" s="154"/>
      <c r="R24" s="154"/>
      <c r="T24" s="154"/>
      <c r="U24" s="154"/>
      <c r="V24" s="154"/>
      <c r="W24" s="154"/>
      <c r="X24" s="154"/>
    </row>
    <row r="25" spans="1:24">
      <c r="A25" s="152">
        <f t="shared" si="0"/>
        <v>6</v>
      </c>
      <c r="B25" s="192" t="str">
        <f>VLOOKUP(A25,Month!A:B,2,FALSE)</f>
        <v>June</v>
      </c>
      <c r="C25" s="161">
        <v>41064</v>
      </c>
      <c r="D25" s="155">
        <v>582.75</v>
      </c>
      <c r="E25" s="155">
        <v>761</v>
      </c>
      <c r="F25" s="155">
        <v>340.8</v>
      </c>
      <c r="G25" s="155">
        <v>436.25</v>
      </c>
      <c r="H25" s="155">
        <v>694.9</v>
      </c>
      <c r="I25" s="155">
        <v>558.24</v>
      </c>
      <c r="L25" s="155"/>
      <c r="M25" s="152"/>
      <c r="N25" s="152"/>
      <c r="O25" s="152"/>
      <c r="Q25" s="154"/>
      <c r="R25" s="154"/>
      <c r="T25" s="154"/>
      <c r="U25" s="154"/>
      <c r="V25" s="154"/>
      <c r="W25" s="154"/>
      <c r="X25" s="154"/>
    </row>
    <row r="26" spans="1:24">
      <c r="A26" s="152">
        <f t="shared" si="0"/>
        <v>6</v>
      </c>
      <c r="B26" s="192"/>
      <c r="C26" s="161">
        <v>41071</v>
      </c>
      <c r="D26" s="155">
        <v>589.9</v>
      </c>
      <c r="E26" s="155">
        <v>733.1</v>
      </c>
      <c r="F26" s="155">
        <v>356.4</v>
      </c>
      <c r="G26" s="155">
        <v>404.05</v>
      </c>
      <c r="H26" s="155">
        <v>734</v>
      </c>
      <c r="I26" s="155">
        <v>556.89</v>
      </c>
      <c r="L26" s="155"/>
      <c r="M26" s="152"/>
      <c r="N26" s="152"/>
      <c r="O26" s="152"/>
      <c r="Q26" s="154"/>
      <c r="R26" s="154"/>
      <c r="T26" s="154"/>
      <c r="U26" s="154"/>
      <c r="V26" s="154"/>
      <c r="W26" s="154"/>
      <c r="X26" s="154"/>
    </row>
    <row r="27" spans="1:24">
      <c r="A27" s="152">
        <f t="shared" si="0"/>
        <v>6</v>
      </c>
      <c r="B27" s="192"/>
      <c r="C27" s="161">
        <v>41078</v>
      </c>
      <c r="D27" s="155">
        <v>600.25</v>
      </c>
      <c r="E27" s="155">
        <v>687.2</v>
      </c>
      <c r="F27" s="155">
        <v>347.65</v>
      </c>
      <c r="G27" s="155">
        <v>385.5</v>
      </c>
      <c r="H27" s="155">
        <v>735.05</v>
      </c>
      <c r="I27" s="155">
        <v>538.85</v>
      </c>
      <c r="L27" s="155"/>
      <c r="M27" s="152"/>
      <c r="N27" s="152"/>
      <c r="O27" s="152"/>
      <c r="Q27" s="154"/>
      <c r="R27" s="154"/>
      <c r="T27" s="154"/>
      <c r="U27" s="154"/>
      <c r="V27" s="154"/>
      <c r="W27" s="154"/>
      <c r="X27" s="154"/>
    </row>
    <row r="28" spans="1:24">
      <c r="A28" s="152">
        <f t="shared" si="0"/>
        <v>6</v>
      </c>
      <c r="B28" s="192"/>
      <c r="C28" s="161">
        <v>41085</v>
      </c>
      <c r="D28" s="155">
        <v>649.9</v>
      </c>
      <c r="E28" s="155">
        <v>662.35</v>
      </c>
      <c r="F28" s="155">
        <v>348.5</v>
      </c>
      <c r="G28" s="155">
        <v>355.56</v>
      </c>
      <c r="H28" s="155">
        <v>734.75</v>
      </c>
      <c r="I28" s="155">
        <v>523.08000000000004</v>
      </c>
      <c r="L28" s="155"/>
      <c r="M28" s="152"/>
      <c r="N28" s="152"/>
      <c r="O28" s="152"/>
      <c r="Q28" s="154"/>
      <c r="R28" s="154"/>
      <c r="T28" s="154"/>
      <c r="U28" s="154"/>
      <c r="V28" s="154"/>
      <c r="W28" s="154"/>
      <c r="X28" s="154"/>
    </row>
    <row r="29" spans="1:24">
      <c r="A29" s="152">
        <f t="shared" si="0"/>
        <v>7</v>
      </c>
      <c r="B29" s="192" t="str">
        <f>VLOOKUP(A29,Month!A:B,2,FALSE)</f>
        <v>July</v>
      </c>
      <c r="C29" s="161">
        <v>41092</v>
      </c>
      <c r="D29" s="155">
        <v>730.63</v>
      </c>
      <c r="E29" s="155">
        <v>662.88</v>
      </c>
      <c r="F29" s="155">
        <v>370.88</v>
      </c>
      <c r="G29" s="155">
        <v>341.4</v>
      </c>
      <c r="H29" s="155">
        <v>689.5</v>
      </c>
      <c r="I29" s="155">
        <v>516.08000000000004</v>
      </c>
      <c r="L29" s="155"/>
      <c r="M29" s="152"/>
      <c r="N29" s="152"/>
      <c r="O29" s="152"/>
      <c r="Q29" s="154"/>
      <c r="R29" s="154"/>
      <c r="T29" s="154"/>
      <c r="U29" s="154"/>
      <c r="V29" s="154"/>
      <c r="W29" s="154"/>
      <c r="X29" s="154"/>
    </row>
    <row r="30" spans="1:24">
      <c r="A30" s="152">
        <f t="shared" si="0"/>
        <v>7</v>
      </c>
      <c r="B30" s="192"/>
      <c r="C30" s="161">
        <v>41099</v>
      </c>
      <c r="D30" s="155">
        <v>759.75</v>
      </c>
      <c r="E30" s="155">
        <v>699.45</v>
      </c>
      <c r="F30" s="155">
        <v>376.65</v>
      </c>
      <c r="G30" s="155">
        <v>335.5</v>
      </c>
      <c r="H30" s="155">
        <v>640.9</v>
      </c>
      <c r="I30" s="155">
        <v>513.13</v>
      </c>
      <c r="L30" s="155"/>
      <c r="M30" s="152"/>
      <c r="N30" s="152"/>
      <c r="O30" s="152"/>
      <c r="Q30" s="154"/>
      <c r="R30" s="154"/>
      <c r="T30" s="154"/>
      <c r="U30" s="154"/>
      <c r="V30" s="154"/>
      <c r="W30" s="154"/>
      <c r="X30" s="154"/>
    </row>
    <row r="31" spans="1:24">
      <c r="A31" s="152">
        <f t="shared" si="0"/>
        <v>7</v>
      </c>
      <c r="B31" s="192"/>
      <c r="C31" s="161">
        <v>41106</v>
      </c>
      <c r="D31" s="155">
        <v>796.7</v>
      </c>
      <c r="E31" s="155">
        <v>690.3</v>
      </c>
      <c r="F31" s="155">
        <v>376.6</v>
      </c>
      <c r="G31" s="155">
        <v>317.2</v>
      </c>
      <c r="H31" s="155">
        <v>576.9</v>
      </c>
      <c r="I31" s="155">
        <v>490.25</v>
      </c>
      <c r="K31" s="156"/>
      <c r="L31" s="155"/>
      <c r="M31" s="152"/>
      <c r="N31" s="152"/>
      <c r="O31" s="152"/>
      <c r="Q31" s="154"/>
      <c r="R31" s="154"/>
      <c r="T31" s="154"/>
      <c r="U31" s="154"/>
      <c r="V31" s="154"/>
      <c r="W31" s="154"/>
      <c r="X31" s="154"/>
    </row>
    <row r="32" spans="1:24">
      <c r="A32" s="152">
        <f t="shared" si="0"/>
        <v>7</v>
      </c>
      <c r="B32" s="192"/>
      <c r="C32" s="161">
        <v>41113</v>
      </c>
      <c r="D32" s="155">
        <v>795.65</v>
      </c>
      <c r="E32" s="155">
        <v>681.55</v>
      </c>
      <c r="F32" s="155">
        <v>375</v>
      </c>
      <c r="G32" s="155">
        <v>327.05</v>
      </c>
      <c r="H32" s="155">
        <v>586</v>
      </c>
      <c r="I32" s="155">
        <v>492.4</v>
      </c>
      <c r="L32" s="155"/>
      <c r="M32" s="152"/>
      <c r="N32" s="152"/>
      <c r="O32" s="152"/>
      <c r="Q32" s="154"/>
      <c r="R32" s="154"/>
      <c r="T32" s="154"/>
      <c r="U32" s="154"/>
      <c r="V32" s="154"/>
      <c r="W32" s="154"/>
      <c r="X32" s="154"/>
    </row>
    <row r="33" spans="1:24">
      <c r="A33" s="152">
        <f t="shared" si="0"/>
        <v>7</v>
      </c>
      <c r="B33" s="192"/>
      <c r="C33" s="161">
        <v>41120</v>
      </c>
      <c r="D33" s="155">
        <v>806.2</v>
      </c>
      <c r="E33" s="155">
        <v>697.05</v>
      </c>
      <c r="F33" s="155">
        <v>397.75</v>
      </c>
      <c r="G33" s="155">
        <v>342.8</v>
      </c>
      <c r="H33" s="155">
        <v>517.9</v>
      </c>
      <c r="I33" s="155">
        <v>488.88</v>
      </c>
      <c r="L33" s="155"/>
      <c r="M33" s="152"/>
      <c r="N33" s="152"/>
      <c r="O33" s="152"/>
      <c r="Q33" s="154"/>
      <c r="R33" s="154"/>
      <c r="T33" s="154"/>
      <c r="U33" s="154"/>
      <c r="V33" s="154"/>
      <c r="W33" s="154"/>
      <c r="X33" s="154"/>
    </row>
    <row r="34" spans="1:24">
      <c r="A34" s="152">
        <f t="shared" si="0"/>
        <v>8</v>
      </c>
      <c r="B34" s="192" t="str">
        <f>VLOOKUP(A34,Month!A:B,2,FALSE)</f>
        <v>August</v>
      </c>
      <c r="C34" s="161">
        <v>41127</v>
      </c>
      <c r="D34" s="155">
        <v>805.6</v>
      </c>
      <c r="E34" s="155">
        <v>687.15</v>
      </c>
      <c r="F34" s="155">
        <v>408</v>
      </c>
      <c r="G34" s="155">
        <v>325.05</v>
      </c>
      <c r="H34" s="155">
        <v>526.54999999999995</v>
      </c>
      <c r="I34" s="155">
        <v>486.69</v>
      </c>
      <c r="L34" s="155"/>
      <c r="M34" s="152"/>
      <c r="N34" s="152"/>
      <c r="O34" s="152"/>
      <c r="Q34" s="154"/>
      <c r="R34" s="154"/>
      <c r="T34" s="154"/>
      <c r="U34" s="154"/>
      <c r="V34" s="154"/>
      <c r="W34" s="154"/>
      <c r="X34" s="154"/>
    </row>
    <row r="35" spans="1:24">
      <c r="A35" s="152">
        <f t="shared" si="0"/>
        <v>8</v>
      </c>
      <c r="B35" s="192"/>
      <c r="C35" s="161">
        <v>41134</v>
      </c>
      <c r="D35" s="155">
        <v>790.55</v>
      </c>
      <c r="E35" s="155">
        <v>708.55</v>
      </c>
      <c r="F35" s="155">
        <v>415.2</v>
      </c>
      <c r="G35" s="155">
        <v>317.8</v>
      </c>
      <c r="H35" s="155">
        <v>575.45000000000005</v>
      </c>
      <c r="I35" s="155">
        <v>504.25</v>
      </c>
      <c r="M35" s="152"/>
      <c r="N35" s="152"/>
      <c r="O35" s="152"/>
      <c r="Q35" s="154"/>
      <c r="R35" s="154"/>
      <c r="T35" s="154"/>
      <c r="U35" s="154"/>
      <c r="V35" s="154"/>
      <c r="W35" s="154"/>
      <c r="X35" s="154"/>
    </row>
    <row r="36" spans="1:24">
      <c r="A36" s="152">
        <f t="shared" si="0"/>
        <v>8</v>
      </c>
      <c r="B36" s="192"/>
      <c r="C36" s="161">
        <v>41141</v>
      </c>
      <c r="D36" s="155">
        <v>817.55</v>
      </c>
      <c r="E36" s="155">
        <v>733.45</v>
      </c>
      <c r="F36" s="155">
        <v>412.95</v>
      </c>
      <c r="G36" s="155">
        <v>323.10000000000002</v>
      </c>
      <c r="H36" s="155">
        <v>574.25</v>
      </c>
      <c r="I36" s="155">
        <v>510.94</v>
      </c>
      <c r="M36" s="152"/>
      <c r="N36" s="152"/>
      <c r="O36" s="152"/>
      <c r="Q36" s="154"/>
      <c r="R36" s="154"/>
      <c r="T36" s="154"/>
      <c r="U36" s="154"/>
      <c r="V36" s="154"/>
      <c r="W36" s="154"/>
      <c r="X36" s="154"/>
    </row>
    <row r="37" spans="1:24">
      <c r="A37" s="152">
        <f t="shared" si="0"/>
        <v>8</v>
      </c>
      <c r="B37" s="192"/>
      <c r="C37" s="161">
        <v>41148</v>
      </c>
      <c r="D37" s="155">
        <v>801.7</v>
      </c>
      <c r="E37" s="155">
        <v>751.25</v>
      </c>
      <c r="F37" s="155">
        <v>433</v>
      </c>
      <c r="G37" s="155">
        <v>312.64999999999998</v>
      </c>
      <c r="H37" s="155">
        <v>545.05999999999995</v>
      </c>
      <c r="I37" s="155">
        <v>508.67</v>
      </c>
      <c r="M37" s="152"/>
      <c r="N37" s="152"/>
      <c r="O37" s="152"/>
      <c r="Q37" s="154"/>
      <c r="R37" s="154"/>
      <c r="T37" s="154"/>
      <c r="U37" s="154"/>
      <c r="V37" s="154"/>
      <c r="W37" s="154"/>
      <c r="X37" s="154"/>
    </row>
    <row r="38" spans="1:24">
      <c r="A38" s="152">
        <f t="shared" si="0"/>
        <v>9</v>
      </c>
      <c r="B38" s="192" t="str">
        <f>VLOOKUP(A38,Month!A:B,2,FALSE)</f>
        <v>September</v>
      </c>
      <c r="C38" s="161">
        <v>41155</v>
      </c>
      <c r="D38" s="155">
        <v>797.25</v>
      </c>
      <c r="E38" s="155">
        <v>733.13</v>
      </c>
      <c r="F38" s="155">
        <v>454.81</v>
      </c>
      <c r="G38" s="155">
        <v>308.06</v>
      </c>
      <c r="H38" s="155">
        <v>530.95000000000005</v>
      </c>
      <c r="I38" s="155">
        <v>508.16</v>
      </c>
      <c r="M38" s="152"/>
      <c r="N38" s="152"/>
      <c r="O38" s="152"/>
      <c r="Q38" s="154"/>
      <c r="R38" s="154"/>
      <c r="T38" s="154"/>
      <c r="U38" s="154"/>
      <c r="V38" s="154"/>
      <c r="W38" s="154"/>
      <c r="X38" s="154"/>
    </row>
    <row r="39" spans="1:24">
      <c r="A39" s="152">
        <f t="shared" si="0"/>
        <v>9</v>
      </c>
      <c r="B39" s="192"/>
      <c r="C39" s="161">
        <v>41162</v>
      </c>
      <c r="D39" s="155">
        <v>778.45</v>
      </c>
      <c r="E39" s="155">
        <v>712.15</v>
      </c>
      <c r="F39" s="155">
        <v>493.75</v>
      </c>
      <c r="G39" s="155">
        <v>326.95</v>
      </c>
      <c r="H39" s="155">
        <v>543.54999999999995</v>
      </c>
      <c r="I39" s="155">
        <v>519.1</v>
      </c>
      <c r="M39" s="152"/>
      <c r="N39" s="152"/>
      <c r="O39" s="152"/>
      <c r="Q39" s="154"/>
      <c r="R39" s="154"/>
      <c r="T39" s="154"/>
      <c r="U39" s="154"/>
      <c r="V39" s="154"/>
      <c r="W39" s="154"/>
      <c r="X39" s="154"/>
    </row>
    <row r="40" spans="1:24">
      <c r="A40" s="152">
        <f t="shared" si="0"/>
        <v>9</v>
      </c>
      <c r="B40" s="192"/>
      <c r="C40" s="161">
        <v>41169</v>
      </c>
      <c r="D40" s="155">
        <v>747.75</v>
      </c>
      <c r="E40" s="155">
        <v>671.35</v>
      </c>
      <c r="F40" s="155">
        <v>507.9</v>
      </c>
      <c r="G40" s="155">
        <v>328.5</v>
      </c>
      <c r="H40" s="155">
        <v>556.6</v>
      </c>
      <c r="I40" s="155">
        <v>516.09</v>
      </c>
      <c r="M40" s="152"/>
      <c r="N40" s="152"/>
      <c r="O40" s="152"/>
      <c r="Q40" s="154"/>
      <c r="R40" s="154"/>
      <c r="T40" s="154"/>
      <c r="U40" s="154"/>
      <c r="V40" s="154"/>
      <c r="W40" s="154"/>
      <c r="X40" s="154"/>
    </row>
    <row r="41" spans="1:24">
      <c r="A41" s="152">
        <f t="shared" si="0"/>
        <v>9</v>
      </c>
      <c r="B41" s="192"/>
      <c r="C41" s="161">
        <v>41176</v>
      </c>
      <c r="D41" s="155">
        <v>737.15</v>
      </c>
      <c r="E41" s="155">
        <v>631.20000000000005</v>
      </c>
      <c r="F41" s="155">
        <v>495.85</v>
      </c>
      <c r="G41" s="155">
        <v>339.55</v>
      </c>
      <c r="H41" s="155">
        <v>478.5</v>
      </c>
      <c r="I41" s="155">
        <v>486.28</v>
      </c>
      <c r="M41" s="152"/>
      <c r="N41" s="152"/>
      <c r="O41" s="152"/>
      <c r="Q41" s="154"/>
      <c r="R41" s="154"/>
      <c r="T41" s="154"/>
      <c r="U41" s="154"/>
      <c r="V41" s="154"/>
      <c r="W41" s="154"/>
      <c r="X41" s="154"/>
    </row>
    <row r="42" spans="1:24">
      <c r="A42" s="152">
        <f t="shared" si="0"/>
        <v>10</v>
      </c>
      <c r="B42" s="192" t="str">
        <f>VLOOKUP(A42,Month!A:B,2,FALSE)</f>
        <v>October</v>
      </c>
      <c r="C42" s="161">
        <v>41183</v>
      </c>
      <c r="D42" s="155">
        <v>755.35</v>
      </c>
      <c r="E42" s="155">
        <v>598.25</v>
      </c>
      <c r="F42" s="155">
        <v>495.5</v>
      </c>
      <c r="G42" s="155">
        <v>357.15</v>
      </c>
      <c r="H42" s="155">
        <v>423</v>
      </c>
      <c r="I42" s="155">
        <v>468.48</v>
      </c>
      <c r="M42" s="152"/>
      <c r="N42" s="152"/>
      <c r="O42" s="152"/>
      <c r="Q42" s="154"/>
      <c r="R42" s="154"/>
      <c r="T42" s="154"/>
      <c r="U42" s="154"/>
      <c r="V42" s="154"/>
      <c r="W42" s="154"/>
      <c r="X42" s="154"/>
    </row>
    <row r="43" spans="1:24">
      <c r="A43" s="152">
        <f t="shared" si="0"/>
        <v>10</v>
      </c>
      <c r="B43" s="192"/>
      <c r="C43" s="161">
        <v>41190</v>
      </c>
      <c r="D43" s="155">
        <v>748.95</v>
      </c>
      <c r="E43" s="155">
        <v>633.79999999999995</v>
      </c>
      <c r="F43" s="155">
        <v>566.85</v>
      </c>
      <c r="G43" s="155">
        <v>378.2</v>
      </c>
      <c r="H43" s="155">
        <v>399.57</v>
      </c>
      <c r="I43" s="155">
        <v>494.61</v>
      </c>
      <c r="M43" s="152"/>
      <c r="N43" s="152"/>
      <c r="O43" s="152"/>
      <c r="Q43" s="154"/>
      <c r="R43" s="154"/>
      <c r="T43" s="154"/>
      <c r="U43" s="154"/>
      <c r="V43" s="154"/>
      <c r="W43" s="154"/>
      <c r="X43" s="154"/>
    </row>
    <row r="44" spans="1:24">
      <c r="A44" s="152">
        <f t="shared" si="0"/>
        <v>10</v>
      </c>
      <c r="B44" s="192"/>
      <c r="C44" s="161">
        <v>41197</v>
      </c>
      <c r="D44" s="155"/>
      <c r="E44" s="155">
        <v>644.35</v>
      </c>
      <c r="F44" s="155">
        <v>560.20000000000005</v>
      </c>
      <c r="G44" s="155">
        <v>394.05</v>
      </c>
      <c r="H44" s="155">
        <v>395.5</v>
      </c>
      <c r="I44" s="155">
        <v>498.53</v>
      </c>
      <c r="M44" s="152"/>
      <c r="N44" s="152"/>
      <c r="O44" s="152"/>
      <c r="Q44" s="154"/>
      <c r="R44" s="154"/>
      <c r="T44" s="154"/>
      <c r="U44" s="154"/>
      <c r="V44" s="154"/>
      <c r="W44" s="154"/>
      <c r="X44" s="154"/>
    </row>
    <row r="45" spans="1:24">
      <c r="A45" s="152">
        <f t="shared" si="0"/>
        <v>10</v>
      </c>
      <c r="B45" s="192"/>
      <c r="C45" s="161">
        <v>41204</v>
      </c>
      <c r="D45" s="155"/>
      <c r="E45" s="155">
        <v>649.1</v>
      </c>
      <c r="F45" s="155">
        <v>575.6</v>
      </c>
      <c r="G45" s="155">
        <v>372.65</v>
      </c>
      <c r="H45" s="155">
        <v>401.55</v>
      </c>
      <c r="I45" s="155">
        <v>499.73</v>
      </c>
      <c r="M45" s="152"/>
      <c r="N45" s="152"/>
      <c r="O45" s="152"/>
      <c r="Q45" s="154"/>
      <c r="R45" s="154"/>
      <c r="T45" s="154"/>
      <c r="U45" s="154"/>
      <c r="V45" s="154"/>
      <c r="W45" s="154"/>
      <c r="X45" s="154"/>
    </row>
    <row r="46" spans="1:24">
      <c r="A46" s="152">
        <f t="shared" si="0"/>
        <v>10</v>
      </c>
      <c r="B46" s="192"/>
      <c r="C46" s="161">
        <v>41211</v>
      </c>
      <c r="D46" s="155"/>
      <c r="E46" s="155">
        <v>651.1</v>
      </c>
      <c r="F46" s="155">
        <v>582.35</v>
      </c>
      <c r="G46" s="155">
        <v>379.95</v>
      </c>
      <c r="H46" s="155">
        <v>391.95</v>
      </c>
      <c r="I46" s="155">
        <v>501.34</v>
      </c>
      <c r="M46" s="152"/>
      <c r="N46" s="152"/>
      <c r="O46" s="152"/>
      <c r="Q46" s="154"/>
      <c r="R46" s="154"/>
      <c r="T46" s="154"/>
      <c r="U46" s="154"/>
      <c r="V46" s="154"/>
      <c r="W46" s="154"/>
      <c r="X46" s="154"/>
    </row>
    <row r="47" spans="1:24">
      <c r="A47" s="152">
        <f t="shared" si="0"/>
        <v>11</v>
      </c>
      <c r="B47" s="192" t="str">
        <f>VLOOKUP(A47,Month!A:B,2,FALSE)</f>
        <v>November</v>
      </c>
      <c r="C47" s="161">
        <v>41218</v>
      </c>
      <c r="D47" s="155"/>
      <c r="E47" s="155">
        <v>650.75</v>
      </c>
      <c r="F47" s="155">
        <v>565.25</v>
      </c>
      <c r="G47" s="155">
        <v>391.1</v>
      </c>
      <c r="H47" s="155">
        <v>376.9</v>
      </c>
      <c r="I47" s="155">
        <v>496</v>
      </c>
      <c r="M47" s="152"/>
      <c r="N47" s="152"/>
      <c r="O47" s="152"/>
      <c r="Q47" s="154"/>
      <c r="R47" s="154"/>
      <c r="T47" s="154"/>
      <c r="U47" s="154"/>
      <c r="V47" s="154"/>
      <c r="W47" s="154"/>
      <c r="X47" s="154"/>
    </row>
    <row r="48" spans="1:24">
      <c r="A48" s="152">
        <f t="shared" si="0"/>
        <v>11</v>
      </c>
      <c r="B48" s="192"/>
      <c r="C48" s="161">
        <v>41225</v>
      </c>
      <c r="D48" s="155"/>
      <c r="E48" s="155">
        <v>629.29999999999995</v>
      </c>
      <c r="F48" s="155">
        <v>534.04999999999995</v>
      </c>
      <c r="G48" s="155">
        <v>397.65</v>
      </c>
      <c r="H48" s="155">
        <v>369.35</v>
      </c>
      <c r="I48" s="155">
        <v>482.59</v>
      </c>
      <c r="M48" s="152"/>
      <c r="N48" s="152"/>
      <c r="O48" s="152"/>
      <c r="Q48" s="154"/>
      <c r="R48" s="154"/>
      <c r="T48" s="154"/>
      <c r="U48" s="154"/>
      <c r="V48" s="154"/>
      <c r="W48" s="154"/>
      <c r="X48" s="154"/>
    </row>
    <row r="49" spans="1:24">
      <c r="A49" s="152">
        <f t="shared" si="0"/>
        <v>11</v>
      </c>
      <c r="B49" s="192"/>
      <c r="C49" s="161">
        <v>41232</v>
      </c>
      <c r="D49" s="155"/>
      <c r="E49" s="155">
        <v>592</v>
      </c>
      <c r="F49" s="155">
        <v>530.19000000000005</v>
      </c>
      <c r="G49" s="155">
        <v>388.13</v>
      </c>
      <c r="H49" s="155">
        <v>352.88</v>
      </c>
      <c r="I49" s="155">
        <v>465.8</v>
      </c>
      <c r="M49" s="152"/>
      <c r="N49" s="152"/>
      <c r="O49" s="152"/>
      <c r="Q49" s="154"/>
      <c r="R49" s="154"/>
      <c r="T49" s="154"/>
      <c r="U49" s="154"/>
      <c r="V49" s="154"/>
      <c r="W49" s="154"/>
      <c r="X49" s="154"/>
    </row>
    <row r="50" spans="1:24">
      <c r="A50" s="152">
        <f t="shared" si="0"/>
        <v>11</v>
      </c>
      <c r="B50" s="192"/>
      <c r="C50" s="161">
        <v>41239</v>
      </c>
      <c r="D50" s="155"/>
      <c r="E50" s="155">
        <v>594.45000000000005</v>
      </c>
      <c r="F50" s="155">
        <v>543.95000000000005</v>
      </c>
      <c r="G50" s="155">
        <v>390.65</v>
      </c>
      <c r="H50" s="155">
        <v>321.8</v>
      </c>
      <c r="I50" s="155">
        <v>462.71</v>
      </c>
      <c r="M50" s="152"/>
      <c r="N50" s="152"/>
      <c r="O50" s="152"/>
      <c r="Q50" s="154"/>
      <c r="R50" s="154"/>
      <c r="T50" s="154"/>
      <c r="U50" s="154"/>
      <c r="V50" s="154"/>
      <c r="W50" s="154"/>
      <c r="X50" s="154"/>
    </row>
    <row r="51" spans="1:24">
      <c r="A51" s="152">
        <f t="shared" si="0"/>
        <v>12</v>
      </c>
      <c r="B51" s="192" t="str">
        <f>VLOOKUP(A51,Month!A:B,2,FALSE)</f>
        <v>December</v>
      </c>
      <c r="C51" s="161">
        <v>41246</v>
      </c>
      <c r="D51" s="155"/>
      <c r="E51" s="155">
        <v>584.65</v>
      </c>
      <c r="F51" s="155">
        <v>556.20000000000005</v>
      </c>
      <c r="G51" s="155">
        <v>374.55</v>
      </c>
      <c r="H51" s="155">
        <v>330.15</v>
      </c>
      <c r="I51" s="155">
        <v>461.39</v>
      </c>
      <c r="M51" s="152"/>
      <c r="N51" s="152"/>
      <c r="O51" s="152"/>
      <c r="Q51" s="154"/>
      <c r="R51" s="154"/>
      <c r="T51" s="154"/>
      <c r="U51" s="154"/>
      <c r="V51" s="154"/>
      <c r="W51" s="154"/>
      <c r="X51" s="154"/>
    </row>
    <row r="52" spans="1:24">
      <c r="A52" s="152">
        <f t="shared" si="0"/>
        <v>12</v>
      </c>
      <c r="B52" s="192"/>
      <c r="C52" s="161">
        <v>41253</v>
      </c>
      <c r="D52" s="155"/>
      <c r="E52" s="155">
        <v>583.35</v>
      </c>
      <c r="F52" s="155">
        <v>586.15</v>
      </c>
      <c r="G52" s="155">
        <v>400.9</v>
      </c>
      <c r="H52" s="155">
        <v>385.8</v>
      </c>
      <c r="I52" s="155">
        <v>489.05</v>
      </c>
      <c r="M52" s="152"/>
      <c r="N52" s="152"/>
      <c r="O52" s="152"/>
      <c r="Q52" s="154"/>
      <c r="R52" s="154"/>
      <c r="T52" s="154"/>
      <c r="U52" s="154"/>
      <c r="V52" s="154"/>
      <c r="W52" s="154"/>
      <c r="X52" s="154"/>
    </row>
    <row r="53" spans="1:24">
      <c r="A53" s="152">
        <f t="shared" si="0"/>
        <v>12</v>
      </c>
      <c r="B53" s="192"/>
      <c r="C53" s="161">
        <v>41260</v>
      </c>
      <c r="D53" s="155"/>
      <c r="E53" s="155">
        <v>612.29999999999995</v>
      </c>
      <c r="F53" s="155">
        <v>606.19000000000005</v>
      </c>
      <c r="G53" s="155">
        <v>403</v>
      </c>
      <c r="H53" s="155">
        <v>391.5</v>
      </c>
      <c r="I53" s="155">
        <v>517.04999999999995</v>
      </c>
      <c r="M53" s="152"/>
      <c r="N53" s="152"/>
      <c r="O53" s="152"/>
      <c r="Q53" s="154"/>
      <c r="R53" s="154"/>
      <c r="T53" s="154"/>
      <c r="U53" s="154"/>
      <c r="V53" s="154"/>
      <c r="W53" s="154"/>
      <c r="X53" s="154"/>
    </row>
    <row r="54" spans="1:24">
      <c r="A54" s="152">
        <f t="shared" si="0"/>
        <v>12</v>
      </c>
      <c r="B54" s="192"/>
      <c r="C54" s="161">
        <v>41267</v>
      </c>
      <c r="D54" s="155"/>
      <c r="E54" s="155">
        <v>640.05999999999995</v>
      </c>
      <c r="F54" s="155">
        <v>620.25</v>
      </c>
      <c r="G54" s="155">
        <v>415.31</v>
      </c>
      <c r="H54" s="155">
        <v>398.92</v>
      </c>
      <c r="I54" s="155">
        <v>526.62</v>
      </c>
      <c r="M54" s="152"/>
      <c r="N54" s="152"/>
      <c r="O54" s="152"/>
      <c r="Q54" s="154"/>
      <c r="R54" s="154"/>
      <c r="T54" s="154"/>
      <c r="U54" s="154"/>
      <c r="V54" s="154"/>
      <c r="W54" s="154"/>
      <c r="X54" s="154"/>
    </row>
    <row r="55" spans="1:24">
      <c r="C55" s="155" t="s">
        <v>235</v>
      </c>
      <c r="D55" s="155">
        <f>SUBTOTAL(1,D3:D54)</f>
        <v>683.3114634146342</v>
      </c>
      <c r="E55" s="155">
        <v>612.55999999999995</v>
      </c>
      <c r="F55" s="155">
        <v>419.67</v>
      </c>
      <c r="G55" s="155">
        <v>417</v>
      </c>
      <c r="H55" s="155">
        <v>465.08</v>
      </c>
      <c r="I55" s="155"/>
      <c r="J55" s="153">
        <f t="shared" ref="J55" si="1">AVERAGE(G55:I55)</f>
        <v>441.03999999999996</v>
      </c>
    </row>
    <row r="56" spans="1:24">
      <c r="D56" s="155">
        <f>MAX(D3:D54)</f>
        <v>817.55</v>
      </c>
    </row>
  </sheetData>
  <mergeCells count="12">
    <mergeCell ref="B2:B7"/>
    <mergeCell ref="B51:B54"/>
    <mergeCell ref="B38:B41"/>
    <mergeCell ref="B25:B28"/>
    <mergeCell ref="B47:B50"/>
    <mergeCell ref="B42:B46"/>
    <mergeCell ref="B12:B15"/>
    <mergeCell ref="B8:B11"/>
    <mergeCell ref="B34:B37"/>
    <mergeCell ref="B29:B33"/>
    <mergeCell ref="B21:B24"/>
    <mergeCell ref="B16:B20"/>
  </mergeCells>
  <phoneticPr fontId="3" type="noConversion"/>
  <pageMargins left="0.75" right="0.75" top="1" bottom="1" header="0.5" footer="0.5"/>
  <pageSetup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55"/>
  <sheetViews>
    <sheetView topLeftCell="A19" zoomScale="130" zoomScaleNormal="130" workbookViewId="0">
      <selection activeCell="D197" sqref="D197:E199"/>
    </sheetView>
  </sheetViews>
  <sheetFormatPr defaultRowHeight="11.25"/>
  <cols>
    <col min="1" max="1" width="13.28515625" style="113" bestFit="1" customWidth="1"/>
    <col min="2" max="2" width="9.140625" style="113"/>
    <col min="3" max="5" width="9.85546875" style="113" customWidth="1"/>
    <col min="6" max="7" width="10.28515625" style="113" bestFit="1" customWidth="1"/>
    <col min="8" max="9" width="9.140625" style="113" customWidth="1"/>
    <col min="10" max="16384" width="9.140625" style="113"/>
  </cols>
  <sheetData>
    <row r="1" spans="1:16">
      <c r="A1" s="113" t="s">
        <v>107</v>
      </c>
      <c r="B1" s="113" t="s">
        <v>121</v>
      </c>
      <c r="C1" s="111"/>
      <c r="D1" s="111">
        <v>2012</v>
      </c>
      <c r="E1" s="111">
        <v>2011</v>
      </c>
      <c r="F1" s="111">
        <v>2010</v>
      </c>
      <c r="G1" s="111">
        <v>2009</v>
      </c>
      <c r="H1" s="111">
        <v>2008</v>
      </c>
      <c r="I1" s="163" t="s">
        <v>260</v>
      </c>
    </row>
    <row r="2" spans="1:16">
      <c r="A2" s="113">
        <v>1</v>
      </c>
      <c r="B2" s="193" t="str">
        <f>VLOOKUP(A2,Month!A:B,2,FALSE)</f>
        <v>January</v>
      </c>
      <c r="C2" s="114">
        <v>40903</v>
      </c>
      <c r="D2" s="123">
        <f>E54</f>
        <v>1196</v>
      </c>
      <c r="E2" s="111"/>
      <c r="F2" s="111"/>
      <c r="G2" s="111">
        <v>970</v>
      </c>
      <c r="H2" s="123">
        <v>1244.33</v>
      </c>
      <c r="I2" s="123">
        <v>1175.75</v>
      </c>
      <c r="J2" s="119"/>
      <c r="L2" s="118"/>
      <c r="M2" s="118"/>
      <c r="N2" s="118"/>
      <c r="O2" s="118"/>
      <c r="P2" s="118"/>
    </row>
    <row r="3" spans="1:16">
      <c r="A3" s="113">
        <f t="shared" ref="A3:A54" si="0">MONTH(C3)</f>
        <v>1</v>
      </c>
      <c r="B3" s="193"/>
      <c r="C3" s="114">
        <v>40910</v>
      </c>
      <c r="D3" s="123">
        <v>1207.6300000000001</v>
      </c>
      <c r="E3" s="123">
        <v>1368.9</v>
      </c>
      <c r="F3" s="123">
        <v>1036.5999999999999</v>
      </c>
      <c r="G3" s="123">
        <v>1002.9</v>
      </c>
      <c r="H3" s="123">
        <v>1254.3</v>
      </c>
      <c r="I3" s="123">
        <v>1165.68</v>
      </c>
      <c r="J3" s="119"/>
      <c r="L3" s="118"/>
      <c r="M3" s="118"/>
      <c r="N3" s="118"/>
      <c r="O3" s="118"/>
      <c r="P3" s="118"/>
    </row>
    <row r="4" spans="1:16">
      <c r="A4" s="113">
        <f t="shared" si="0"/>
        <v>1</v>
      </c>
      <c r="B4" s="193"/>
      <c r="C4" s="114">
        <v>40917</v>
      </c>
      <c r="D4" s="111">
        <v>1196.75</v>
      </c>
      <c r="E4" s="123">
        <v>1393.25</v>
      </c>
      <c r="F4" s="111">
        <v>979.45</v>
      </c>
      <c r="G4" s="111">
        <v>983.2</v>
      </c>
      <c r="H4" s="123">
        <v>1282.0999999999999</v>
      </c>
      <c r="I4" s="123">
        <v>1159.5</v>
      </c>
      <c r="J4" s="119"/>
      <c r="L4" s="118"/>
      <c r="M4" s="118"/>
      <c r="N4" s="118"/>
      <c r="O4" s="118"/>
      <c r="P4" s="118"/>
    </row>
    <row r="5" spans="1:16">
      <c r="A5" s="113">
        <f t="shared" si="0"/>
        <v>1</v>
      </c>
      <c r="B5" s="193"/>
      <c r="C5" s="114">
        <v>40924</v>
      </c>
      <c r="D5" s="111">
        <v>1187.75</v>
      </c>
      <c r="E5" s="123">
        <v>1412.88</v>
      </c>
      <c r="F5" s="111">
        <v>954.75</v>
      </c>
      <c r="G5" s="123">
        <v>1008.38</v>
      </c>
      <c r="H5" s="123">
        <v>1234.7</v>
      </c>
      <c r="I5" s="123">
        <v>1157.5</v>
      </c>
      <c r="J5" s="119"/>
      <c r="L5" s="118"/>
      <c r="M5" s="118"/>
      <c r="N5" s="118"/>
      <c r="O5" s="118"/>
      <c r="P5" s="118"/>
    </row>
    <row r="6" spans="1:16">
      <c r="A6" s="113">
        <f t="shared" si="0"/>
        <v>1</v>
      </c>
      <c r="B6" s="193"/>
      <c r="C6" s="114">
        <v>40931</v>
      </c>
      <c r="D6" s="111">
        <v>1218.55</v>
      </c>
      <c r="E6" s="123">
        <v>1392.2</v>
      </c>
      <c r="F6" s="111">
        <v>932.55</v>
      </c>
      <c r="G6" s="111">
        <v>983.6</v>
      </c>
      <c r="H6" s="123">
        <v>1271.5999999999999</v>
      </c>
      <c r="I6" s="123">
        <v>1144.99</v>
      </c>
      <c r="J6" s="119"/>
      <c r="L6" s="118"/>
      <c r="M6" s="118"/>
      <c r="N6" s="118"/>
      <c r="O6" s="118"/>
      <c r="P6" s="118"/>
    </row>
    <row r="7" spans="1:16">
      <c r="A7" s="113">
        <f t="shared" si="0"/>
        <v>1</v>
      </c>
      <c r="B7" s="193"/>
      <c r="C7" s="114">
        <v>40938</v>
      </c>
      <c r="D7" s="111">
        <v>1209.8</v>
      </c>
      <c r="E7" s="123">
        <v>1432.7</v>
      </c>
      <c r="F7" s="111">
        <v>914.15</v>
      </c>
      <c r="G7" s="111">
        <v>967.2</v>
      </c>
      <c r="H7" s="123">
        <v>1327.6</v>
      </c>
      <c r="I7" s="123">
        <v>1160.4100000000001</v>
      </c>
      <c r="J7" s="119"/>
      <c r="L7" s="118"/>
      <c r="M7" s="118"/>
      <c r="N7" s="118"/>
      <c r="O7" s="118"/>
      <c r="P7" s="118"/>
    </row>
    <row r="8" spans="1:16">
      <c r="A8" s="113">
        <f t="shared" si="0"/>
        <v>2</v>
      </c>
      <c r="B8" s="193" t="str">
        <f>VLOOKUP(A8,Month!A:B,2,FALSE)</f>
        <v>February</v>
      </c>
      <c r="C8" s="114">
        <v>40945</v>
      </c>
      <c r="D8" s="111">
        <v>1230.5999999999999</v>
      </c>
      <c r="E8" s="123">
        <v>1431.35</v>
      </c>
      <c r="F8" s="111">
        <v>935.9</v>
      </c>
      <c r="G8" s="111">
        <v>979.6</v>
      </c>
      <c r="H8" s="123">
        <v>1343.45</v>
      </c>
      <c r="I8" s="123">
        <v>1172.58</v>
      </c>
      <c r="J8" s="119"/>
      <c r="L8" s="118"/>
      <c r="M8" s="118"/>
      <c r="N8" s="118"/>
      <c r="O8" s="118"/>
      <c r="P8" s="118"/>
    </row>
    <row r="9" spans="1:16">
      <c r="A9" s="113">
        <f t="shared" si="0"/>
        <v>2</v>
      </c>
      <c r="B9" s="193"/>
      <c r="C9" s="114">
        <v>40952</v>
      </c>
      <c r="D9" s="111">
        <v>1258.75</v>
      </c>
      <c r="E9" s="123">
        <v>1381.85</v>
      </c>
      <c r="F9" s="111">
        <v>952.5</v>
      </c>
      <c r="G9" s="111">
        <v>884.38</v>
      </c>
      <c r="H9" s="123">
        <v>1405.5</v>
      </c>
      <c r="I9" s="123">
        <v>1169.3399999999999</v>
      </c>
      <c r="J9" s="119"/>
      <c r="L9" s="118"/>
      <c r="M9" s="118"/>
      <c r="N9" s="118"/>
      <c r="O9" s="118"/>
      <c r="P9" s="118"/>
    </row>
    <row r="10" spans="1:16">
      <c r="A10" s="113">
        <f t="shared" si="0"/>
        <v>2</v>
      </c>
      <c r="B10" s="193"/>
      <c r="C10" s="114">
        <v>40959</v>
      </c>
      <c r="D10" s="111">
        <v>1274.1500000000001</v>
      </c>
      <c r="E10" s="123">
        <v>1325.44</v>
      </c>
      <c r="F10" s="111">
        <v>952.4</v>
      </c>
      <c r="G10" s="111">
        <v>875.1</v>
      </c>
      <c r="H10" s="123">
        <v>1479.65</v>
      </c>
      <c r="I10" s="123">
        <v>1149.3399999999999</v>
      </c>
      <c r="J10" s="119"/>
      <c r="L10" s="118"/>
      <c r="M10" s="118"/>
      <c r="N10" s="118"/>
      <c r="O10" s="118"/>
      <c r="P10" s="118"/>
    </row>
    <row r="11" spans="1:16">
      <c r="A11" s="113">
        <f t="shared" si="0"/>
        <v>2</v>
      </c>
      <c r="B11" s="193"/>
      <c r="C11" s="114">
        <v>40966</v>
      </c>
      <c r="D11" s="111">
        <v>1311.5</v>
      </c>
      <c r="E11" s="123">
        <v>1385.05</v>
      </c>
      <c r="F11" s="111">
        <v>945.7</v>
      </c>
      <c r="G11" s="111">
        <v>865.7</v>
      </c>
      <c r="H11" s="123">
        <v>1462.6</v>
      </c>
      <c r="I11" s="123">
        <v>1164.76</v>
      </c>
      <c r="J11" s="119"/>
      <c r="L11" s="118"/>
      <c r="M11" s="118"/>
      <c r="N11" s="118"/>
      <c r="O11" s="118"/>
      <c r="P11" s="118"/>
    </row>
    <row r="12" spans="1:16">
      <c r="A12" s="113">
        <f t="shared" si="0"/>
        <v>3</v>
      </c>
      <c r="B12" s="193" t="str">
        <f>VLOOKUP(A12,Month!A:B,2,FALSE)</f>
        <v>March</v>
      </c>
      <c r="C12" s="114">
        <v>40973</v>
      </c>
      <c r="D12" s="111">
        <v>1326.95</v>
      </c>
      <c r="E12" s="123">
        <v>1356.5</v>
      </c>
      <c r="F12" s="111">
        <v>937.1</v>
      </c>
      <c r="G12" s="111">
        <v>885.3</v>
      </c>
      <c r="H12" s="123">
        <v>1377.3</v>
      </c>
      <c r="I12" s="123">
        <v>1139.05</v>
      </c>
      <c r="J12" s="119"/>
      <c r="L12" s="118"/>
      <c r="M12" s="118"/>
      <c r="N12" s="118"/>
      <c r="O12" s="118"/>
      <c r="P12" s="118"/>
    </row>
    <row r="13" spans="1:16">
      <c r="A13" s="113">
        <f t="shared" si="0"/>
        <v>3</v>
      </c>
      <c r="B13" s="193"/>
      <c r="C13" s="114">
        <v>40980</v>
      </c>
      <c r="D13" s="111">
        <v>1354.5</v>
      </c>
      <c r="E13" s="123">
        <v>1318.95</v>
      </c>
      <c r="F13" s="111">
        <v>951.05</v>
      </c>
      <c r="G13" s="111">
        <v>926.3</v>
      </c>
      <c r="H13" s="123">
        <v>1268.44</v>
      </c>
      <c r="I13" s="123">
        <v>1108.17</v>
      </c>
      <c r="J13" s="119"/>
      <c r="L13" s="118"/>
      <c r="M13" s="118"/>
      <c r="N13" s="118"/>
      <c r="O13" s="118"/>
      <c r="P13" s="118"/>
    </row>
    <row r="14" spans="1:16">
      <c r="A14" s="113">
        <f t="shared" si="0"/>
        <v>3</v>
      </c>
      <c r="B14" s="193"/>
      <c r="C14" s="114">
        <v>40987</v>
      </c>
      <c r="D14" s="111">
        <v>1356.35</v>
      </c>
      <c r="E14" s="123">
        <v>1358.45</v>
      </c>
      <c r="F14" s="111">
        <v>958.2</v>
      </c>
      <c r="G14" s="111">
        <v>946.9</v>
      </c>
      <c r="H14" s="123">
        <v>1302.0999999999999</v>
      </c>
      <c r="I14" s="123">
        <v>1141.4100000000001</v>
      </c>
      <c r="J14" s="119"/>
      <c r="L14" s="118"/>
      <c r="M14" s="118"/>
      <c r="N14" s="118"/>
      <c r="O14" s="118"/>
      <c r="P14" s="118"/>
    </row>
    <row r="15" spans="1:16">
      <c r="A15" s="113">
        <f t="shared" si="0"/>
        <v>3</v>
      </c>
      <c r="B15" s="193"/>
      <c r="C15" s="114">
        <v>40994</v>
      </c>
      <c r="D15" s="111">
        <v>1375.05</v>
      </c>
      <c r="E15" s="123">
        <v>1377.2</v>
      </c>
      <c r="F15" s="111">
        <v>956.13</v>
      </c>
      <c r="G15" s="111">
        <v>956.2</v>
      </c>
      <c r="H15" s="123">
        <v>1237.05</v>
      </c>
      <c r="I15" s="123">
        <v>1140.8800000000001</v>
      </c>
      <c r="J15" s="119"/>
      <c r="L15" s="118"/>
      <c r="M15" s="118"/>
      <c r="N15" s="118"/>
      <c r="O15" s="118"/>
      <c r="P15" s="118"/>
    </row>
    <row r="16" spans="1:16">
      <c r="A16" s="113">
        <f t="shared" si="0"/>
        <v>4</v>
      </c>
      <c r="B16" s="193" t="str">
        <f>VLOOKUP(A16,Month!A:B,2,FALSE)</f>
        <v>April</v>
      </c>
      <c r="C16" s="114">
        <v>41001</v>
      </c>
      <c r="D16" s="111">
        <v>1425.05</v>
      </c>
      <c r="E16" s="123">
        <v>1377.9</v>
      </c>
      <c r="F16" s="111">
        <v>946.3</v>
      </c>
      <c r="G16" s="111">
        <v>999.13</v>
      </c>
      <c r="H16" s="123">
        <v>1301.5999999999999</v>
      </c>
      <c r="I16" s="123">
        <v>1164.5</v>
      </c>
      <c r="J16" s="119"/>
      <c r="L16" s="118"/>
      <c r="M16" s="118"/>
      <c r="N16" s="118"/>
      <c r="O16" s="118"/>
      <c r="P16" s="118"/>
    </row>
    <row r="17" spans="1:16">
      <c r="A17" s="113">
        <f t="shared" si="0"/>
        <v>4</v>
      </c>
      <c r="B17" s="193"/>
      <c r="C17" s="114">
        <v>41008</v>
      </c>
      <c r="D17" s="111">
        <v>1431.35</v>
      </c>
      <c r="E17" s="123">
        <v>1338.9</v>
      </c>
      <c r="F17" s="111">
        <v>973.25</v>
      </c>
      <c r="G17" s="123">
        <v>1040.4000000000001</v>
      </c>
      <c r="H17" s="123">
        <v>1361.85</v>
      </c>
      <c r="I17" s="123">
        <v>1178.5999999999999</v>
      </c>
      <c r="J17" s="119"/>
      <c r="L17" s="118"/>
      <c r="M17" s="118"/>
      <c r="N17" s="118"/>
      <c r="O17" s="118"/>
      <c r="P17" s="118"/>
    </row>
    <row r="18" spans="1:16">
      <c r="A18" s="113">
        <f t="shared" si="0"/>
        <v>4</v>
      </c>
      <c r="B18" s="193"/>
      <c r="C18" s="114">
        <v>41015</v>
      </c>
      <c r="D18" s="111">
        <v>1423.2</v>
      </c>
      <c r="E18" s="123">
        <v>1356.13</v>
      </c>
      <c r="F18" s="111">
        <v>992.1</v>
      </c>
      <c r="G18" s="123">
        <v>1036.0999999999999</v>
      </c>
      <c r="H18" s="123">
        <v>1347.35</v>
      </c>
      <c r="I18" s="123">
        <v>1173.8</v>
      </c>
      <c r="J18" s="119"/>
      <c r="L18" s="118"/>
      <c r="M18" s="118"/>
      <c r="N18" s="118"/>
      <c r="O18" s="118"/>
      <c r="P18" s="118"/>
    </row>
    <row r="19" spans="1:16">
      <c r="A19" s="113">
        <f t="shared" si="0"/>
        <v>4</v>
      </c>
      <c r="B19" s="193"/>
      <c r="C19" s="114">
        <v>41022</v>
      </c>
      <c r="D19" s="111">
        <v>1470.05</v>
      </c>
      <c r="E19" s="123">
        <v>1378.65</v>
      </c>
      <c r="F19" s="111">
        <v>987.9</v>
      </c>
      <c r="G19" s="123">
        <v>1040.05</v>
      </c>
      <c r="H19" s="123">
        <v>1283.2</v>
      </c>
      <c r="I19" s="123">
        <v>1172.45</v>
      </c>
      <c r="J19" s="119"/>
      <c r="L19" s="118"/>
      <c r="M19" s="118"/>
      <c r="N19" s="118"/>
      <c r="O19" s="118"/>
      <c r="P19" s="118"/>
    </row>
    <row r="20" spans="1:16">
      <c r="A20" s="113">
        <f t="shared" si="0"/>
        <v>4</v>
      </c>
      <c r="B20" s="193"/>
      <c r="C20" s="114">
        <v>41029</v>
      </c>
      <c r="D20" s="111">
        <v>1484.9</v>
      </c>
      <c r="E20" s="123">
        <v>1348.95</v>
      </c>
      <c r="F20" s="111">
        <v>963.55</v>
      </c>
      <c r="G20" s="123">
        <v>1123.8499999999999</v>
      </c>
      <c r="H20" s="123">
        <v>1296.5</v>
      </c>
      <c r="I20" s="123">
        <v>1183.21</v>
      </c>
      <c r="J20" s="119"/>
      <c r="L20" s="118"/>
      <c r="M20" s="118"/>
      <c r="N20" s="118"/>
      <c r="O20" s="118"/>
      <c r="P20" s="118"/>
    </row>
    <row r="21" spans="1:16">
      <c r="A21" s="113">
        <f t="shared" si="0"/>
        <v>5</v>
      </c>
      <c r="B21" s="193" t="str">
        <f>VLOOKUP(A21,Month!A:B,2,FALSE)</f>
        <v>May</v>
      </c>
      <c r="C21" s="114">
        <v>41036</v>
      </c>
      <c r="D21" s="111">
        <v>1437.05</v>
      </c>
      <c r="E21" s="123">
        <v>1336.35</v>
      </c>
      <c r="F21" s="111">
        <v>955.8</v>
      </c>
      <c r="G21" s="123">
        <v>1142.8</v>
      </c>
      <c r="H21" s="123">
        <v>1361.2</v>
      </c>
      <c r="I21" s="123">
        <v>1199.04</v>
      </c>
      <c r="J21" s="119"/>
      <c r="L21" s="118"/>
      <c r="M21" s="118"/>
      <c r="N21" s="118"/>
      <c r="O21" s="118"/>
      <c r="P21" s="118"/>
    </row>
    <row r="22" spans="1:16">
      <c r="A22" s="113">
        <f t="shared" si="0"/>
        <v>5</v>
      </c>
      <c r="B22" s="193"/>
      <c r="C22" s="114">
        <v>41043</v>
      </c>
      <c r="D22" s="111">
        <v>1413</v>
      </c>
      <c r="E22" s="123">
        <v>1361.35</v>
      </c>
      <c r="F22" s="111">
        <v>940.8</v>
      </c>
      <c r="G22" s="123">
        <v>1163.7</v>
      </c>
      <c r="H22" s="123">
        <v>1341.25</v>
      </c>
      <c r="I22" s="123">
        <v>1201.78</v>
      </c>
      <c r="J22" s="119"/>
      <c r="L22" s="118"/>
      <c r="M22" s="118"/>
      <c r="N22" s="118"/>
      <c r="O22" s="118"/>
      <c r="P22" s="118"/>
    </row>
    <row r="23" spans="1:16">
      <c r="A23" s="113">
        <f t="shared" si="0"/>
        <v>5</v>
      </c>
      <c r="B23" s="193"/>
      <c r="C23" s="114">
        <v>41050</v>
      </c>
      <c r="D23" s="111">
        <v>1383.05</v>
      </c>
      <c r="E23" s="123">
        <v>1377.5</v>
      </c>
      <c r="F23" s="111">
        <v>939.7</v>
      </c>
      <c r="G23" s="123">
        <v>1183.8800000000001</v>
      </c>
      <c r="H23" s="123">
        <v>1351.69</v>
      </c>
      <c r="I23" s="123">
        <v>1207.1300000000001</v>
      </c>
      <c r="J23" s="119"/>
      <c r="L23" s="118"/>
      <c r="M23" s="118"/>
      <c r="N23" s="118"/>
      <c r="O23" s="118"/>
      <c r="P23" s="118"/>
    </row>
    <row r="24" spans="1:16">
      <c r="A24" s="113">
        <v>5</v>
      </c>
      <c r="B24" s="193"/>
      <c r="C24" s="114">
        <v>41057</v>
      </c>
      <c r="D24" s="111">
        <v>1361.06</v>
      </c>
      <c r="E24" s="123">
        <v>1395.94</v>
      </c>
      <c r="F24" s="111">
        <v>938.63</v>
      </c>
      <c r="G24" s="123">
        <v>1213</v>
      </c>
      <c r="H24" s="123">
        <v>1404.7</v>
      </c>
      <c r="I24" s="123">
        <v>1245.93</v>
      </c>
      <c r="J24" s="119"/>
      <c r="L24" s="118"/>
      <c r="M24" s="118"/>
      <c r="N24" s="118"/>
      <c r="O24" s="118"/>
      <c r="P24" s="118"/>
    </row>
    <row r="25" spans="1:16">
      <c r="A25" s="113">
        <f t="shared" si="0"/>
        <v>6</v>
      </c>
      <c r="B25" s="193" t="str">
        <f>VLOOKUP(A25,Month!A:B,2,FALSE)</f>
        <v>June</v>
      </c>
      <c r="C25" s="114">
        <v>41064</v>
      </c>
      <c r="D25" s="111">
        <v>1386</v>
      </c>
      <c r="E25" s="123">
        <v>1391.95</v>
      </c>
      <c r="F25" s="111">
        <v>938.15</v>
      </c>
      <c r="G25" s="123">
        <v>1246.9000000000001</v>
      </c>
      <c r="H25" s="123">
        <v>1502.3</v>
      </c>
      <c r="I25" s="123">
        <v>1269.83</v>
      </c>
      <c r="J25" s="119"/>
      <c r="L25" s="118"/>
      <c r="M25" s="118"/>
      <c r="N25" s="118"/>
      <c r="O25" s="118"/>
      <c r="P25" s="118"/>
    </row>
    <row r="26" spans="1:16">
      <c r="A26" s="113">
        <f t="shared" si="0"/>
        <v>6</v>
      </c>
      <c r="B26" s="193"/>
      <c r="C26" s="114">
        <v>41071</v>
      </c>
      <c r="D26" s="111">
        <v>1406</v>
      </c>
      <c r="E26" s="123">
        <v>1360.45</v>
      </c>
      <c r="F26" s="111">
        <v>954.35</v>
      </c>
      <c r="G26" s="123">
        <v>1199.45</v>
      </c>
      <c r="H26" s="123">
        <v>1545.2</v>
      </c>
      <c r="I26" s="123">
        <v>1264.8599999999999</v>
      </c>
      <c r="J26" s="119"/>
      <c r="L26" s="118"/>
      <c r="M26" s="118"/>
      <c r="N26" s="118"/>
      <c r="O26" s="118"/>
      <c r="P26" s="118"/>
    </row>
    <row r="27" spans="1:16">
      <c r="A27" s="113">
        <f t="shared" si="0"/>
        <v>6</v>
      </c>
      <c r="B27" s="193"/>
      <c r="C27" s="114">
        <v>41078</v>
      </c>
      <c r="D27" s="111">
        <v>1429.1</v>
      </c>
      <c r="E27" s="123">
        <v>1330.55</v>
      </c>
      <c r="F27" s="111">
        <v>959.85</v>
      </c>
      <c r="G27" s="123">
        <v>1182.5</v>
      </c>
      <c r="H27" s="123">
        <v>1541.85</v>
      </c>
      <c r="I27" s="123">
        <v>1253.69</v>
      </c>
      <c r="J27" s="119"/>
      <c r="L27" s="118"/>
      <c r="M27" s="118"/>
      <c r="N27" s="118"/>
      <c r="O27" s="118"/>
      <c r="P27" s="118"/>
    </row>
    <row r="28" spans="1:16">
      <c r="A28" s="113">
        <f t="shared" si="0"/>
        <v>6</v>
      </c>
      <c r="B28" s="193"/>
      <c r="C28" s="114">
        <v>41085</v>
      </c>
      <c r="D28" s="111">
        <v>1480.45</v>
      </c>
      <c r="E28" s="123">
        <v>1325</v>
      </c>
      <c r="F28" s="111">
        <v>953.4</v>
      </c>
      <c r="G28" s="123">
        <v>1235.69</v>
      </c>
      <c r="H28" s="123">
        <v>1634.19</v>
      </c>
      <c r="I28" s="123">
        <v>1270.6400000000001</v>
      </c>
      <c r="J28" s="119"/>
      <c r="L28" s="118"/>
      <c r="M28" s="118"/>
      <c r="N28" s="118"/>
      <c r="O28" s="118"/>
      <c r="P28" s="118"/>
    </row>
    <row r="29" spans="1:16">
      <c r="A29" s="113">
        <f t="shared" si="0"/>
        <v>7</v>
      </c>
      <c r="B29" s="193" t="str">
        <f>VLOOKUP(A29,Month!A:B,2,FALSE)</f>
        <v>July</v>
      </c>
      <c r="C29" s="114">
        <v>41092</v>
      </c>
      <c r="D29" s="111">
        <v>1587.69</v>
      </c>
      <c r="E29" s="123">
        <v>1340.19</v>
      </c>
      <c r="F29" s="111">
        <v>998.81</v>
      </c>
      <c r="G29" s="123">
        <v>1131.25</v>
      </c>
      <c r="H29" s="123">
        <v>1593.6</v>
      </c>
      <c r="I29" s="123">
        <v>1276.68</v>
      </c>
      <c r="J29" s="119"/>
      <c r="L29" s="118"/>
      <c r="M29" s="118"/>
      <c r="N29" s="118"/>
      <c r="O29" s="118"/>
      <c r="P29" s="118"/>
    </row>
    <row r="30" spans="1:16">
      <c r="A30" s="113">
        <f t="shared" si="0"/>
        <v>7</v>
      </c>
      <c r="B30" s="193"/>
      <c r="C30" s="114">
        <v>41099</v>
      </c>
      <c r="D30" s="111">
        <v>1631.45</v>
      </c>
      <c r="E30" s="123">
        <v>1374.75</v>
      </c>
      <c r="F30" s="123">
        <v>1030.75</v>
      </c>
      <c r="G30" s="123">
        <v>1034.3</v>
      </c>
      <c r="H30" s="123">
        <v>1540.2</v>
      </c>
      <c r="I30" s="123">
        <v>1245</v>
      </c>
      <c r="J30" s="119"/>
      <c r="L30" s="118"/>
      <c r="M30" s="118"/>
      <c r="N30" s="118"/>
      <c r="O30" s="118"/>
      <c r="P30" s="118"/>
    </row>
    <row r="31" spans="1:16">
      <c r="A31" s="113">
        <f t="shared" si="0"/>
        <v>7</v>
      </c>
      <c r="B31" s="193"/>
      <c r="C31" s="114">
        <v>41106</v>
      </c>
      <c r="D31" s="111">
        <v>1689.5</v>
      </c>
      <c r="E31" s="123">
        <v>1380.7</v>
      </c>
      <c r="F31" s="123">
        <v>1013.6</v>
      </c>
      <c r="G31" s="123">
        <v>1022.1</v>
      </c>
      <c r="H31" s="123">
        <v>1400.85</v>
      </c>
      <c r="I31" s="123">
        <v>1204.31</v>
      </c>
      <c r="J31" s="119"/>
      <c r="L31" s="118"/>
      <c r="M31" s="118"/>
      <c r="N31" s="118"/>
      <c r="O31" s="118"/>
      <c r="P31" s="118"/>
    </row>
    <row r="32" spans="1:16">
      <c r="A32" s="113">
        <f t="shared" si="0"/>
        <v>7</v>
      </c>
      <c r="B32" s="193"/>
      <c r="C32" s="114">
        <v>41113</v>
      </c>
      <c r="D32" s="111">
        <v>1676.4</v>
      </c>
      <c r="E32" s="123">
        <v>1369.25</v>
      </c>
      <c r="F32" s="123">
        <v>1017.2</v>
      </c>
      <c r="G32" s="123">
        <v>1079.0999999999999</v>
      </c>
      <c r="H32" s="123">
        <v>1386.4</v>
      </c>
      <c r="I32" s="123">
        <v>1212.99</v>
      </c>
      <c r="J32" s="119"/>
      <c r="L32" s="118"/>
      <c r="M32" s="118"/>
      <c r="N32" s="118"/>
      <c r="O32" s="118"/>
      <c r="P32" s="118"/>
    </row>
    <row r="33" spans="1:16">
      <c r="A33" s="113">
        <f t="shared" si="0"/>
        <v>7</v>
      </c>
      <c r="B33" s="193"/>
      <c r="C33" s="114">
        <v>41120</v>
      </c>
      <c r="D33" s="111">
        <v>1687.7</v>
      </c>
      <c r="E33" s="123">
        <v>1353.3</v>
      </c>
      <c r="F33" s="123">
        <v>1054.75</v>
      </c>
      <c r="G33" s="123">
        <v>1173.7</v>
      </c>
      <c r="H33" s="123">
        <v>1242.4000000000001</v>
      </c>
      <c r="I33" s="123">
        <v>1206.04</v>
      </c>
      <c r="J33" s="119"/>
      <c r="L33" s="118"/>
      <c r="M33" s="118"/>
      <c r="N33" s="118"/>
      <c r="O33" s="118"/>
      <c r="P33" s="118"/>
    </row>
    <row r="34" spans="1:16">
      <c r="A34" s="113">
        <f t="shared" si="0"/>
        <v>8</v>
      </c>
      <c r="B34" s="193" t="str">
        <f>VLOOKUP(A34,Month!A:B,2,FALSE)</f>
        <v>August</v>
      </c>
      <c r="C34" s="114">
        <v>41127</v>
      </c>
      <c r="D34" s="111">
        <v>1649.35</v>
      </c>
      <c r="E34" s="123">
        <v>1314.05</v>
      </c>
      <c r="F34" s="123">
        <v>1045.95</v>
      </c>
      <c r="G34" s="123">
        <v>1178.05</v>
      </c>
      <c r="H34" s="123">
        <v>1232.4000000000001</v>
      </c>
      <c r="I34" s="123">
        <v>1192.6099999999999</v>
      </c>
      <c r="J34" s="119"/>
      <c r="L34" s="118"/>
      <c r="M34" s="118"/>
      <c r="N34" s="118"/>
      <c r="O34" s="118"/>
      <c r="P34" s="118"/>
    </row>
    <row r="35" spans="1:16">
      <c r="A35" s="113">
        <f t="shared" si="0"/>
        <v>8</v>
      </c>
      <c r="B35" s="193"/>
      <c r="C35" s="114">
        <v>41134</v>
      </c>
      <c r="D35" s="111">
        <v>1653.35</v>
      </c>
      <c r="E35" s="123">
        <v>1350.4</v>
      </c>
      <c r="F35" s="123">
        <v>1028.0999999999999</v>
      </c>
      <c r="G35" s="123">
        <v>1000.55</v>
      </c>
      <c r="H35" s="123">
        <v>1300.3499999999999</v>
      </c>
      <c r="I35" s="123">
        <v>1169.8499999999999</v>
      </c>
      <c r="J35" s="119"/>
      <c r="L35" s="118"/>
      <c r="M35" s="118"/>
      <c r="N35" s="118"/>
      <c r="O35" s="118"/>
      <c r="P35" s="118"/>
    </row>
    <row r="36" spans="1:16">
      <c r="A36" s="113">
        <f t="shared" si="0"/>
        <v>8</v>
      </c>
      <c r="B36" s="193"/>
      <c r="C36" s="114">
        <v>41141</v>
      </c>
      <c r="D36" s="111">
        <v>1734</v>
      </c>
      <c r="E36" s="123">
        <v>1390.65</v>
      </c>
      <c r="F36" s="123">
        <v>1008.3</v>
      </c>
      <c r="G36" s="123">
        <v>1102.3</v>
      </c>
      <c r="H36" s="123">
        <v>1337.85</v>
      </c>
      <c r="I36" s="123">
        <v>1209.78</v>
      </c>
      <c r="J36" s="119"/>
      <c r="L36" s="118"/>
      <c r="M36" s="118"/>
      <c r="N36" s="118"/>
      <c r="O36" s="118"/>
      <c r="P36" s="118"/>
    </row>
    <row r="37" spans="1:16">
      <c r="A37" s="113">
        <f t="shared" si="0"/>
        <v>8</v>
      </c>
      <c r="B37" s="193"/>
      <c r="C37" s="114">
        <v>41148</v>
      </c>
      <c r="D37" s="111">
        <v>1752.05</v>
      </c>
      <c r="E37" s="123">
        <v>1439.3</v>
      </c>
      <c r="F37" s="123">
        <v>1013.55</v>
      </c>
      <c r="G37" s="123">
        <v>1013.25</v>
      </c>
      <c r="H37" s="123">
        <v>1241.6300000000001</v>
      </c>
      <c r="I37" s="123">
        <v>1173.53</v>
      </c>
      <c r="J37" s="119"/>
      <c r="L37" s="118"/>
      <c r="M37" s="118"/>
      <c r="N37" s="118"/>
      <c r="O37" s="118"/>
      <c r="P37" s="118"/>
    </row>
    <row r="38" spans="1:16">
      <c r="A38" s="113">
        <f t="shared" si="0"/>
        <v>9</v>
      </c>
      <c r="B38" s="193" t="str">
        <f>VLOOKUP(A38,Month!A:B,2,FALSE)</f>
        <v>September</v>
      </c>
      <c r="C38" s="114">
        <v>41155</v>
      </c>
      <c r="D38" s="111">
        <v>1748.81</v>
      </c>
      <c r="E38" s="123">
        <v>1412.06</v>
      </c>
      <c r="F38" s="123">
        <v>1036.56</v>
      </c>
      <c r="G38" s="111">
        <v>972.13</v>
      </c>
      <c r="H38" s="123">
        <v>1258.2</v>
      </c>
      <c r="I38" s="123">
        <v>1174.94</v>
      </c>
      <c r="J38" s="119"/>
      <c r="L38" s="118"/>
      <c r="M38" s="118"/>
      <c r="N38" s="118"/>
      <c r="O38" s="118"/>
      <c r="P38" s="118"/>
    </row>
    <row r="39" spans="1:16">
      <c r="A39" s="113">
        <f t="shared" si="0"/>
        <v>9</v>
      </c>
      <c r="B39" s="193"/>
      <c r="C39" s="114">
        <v>41162</v>
      </c>
      <c r="D39" s="111">
        <v>1726.55</v>
      </c>
      <c r="E39" s="123">
        <v>1373.15</v>
      </c>
      <c r="F39" s="123">
        <v>1041.7</v>
      </c>
      <c r="G39" s="111">
        <v>945.9</v>
      </c>
      <c r="H39" s="123">
        <v>1140.3</v>
      </c>
      <c r="I39" s="123">
        <v>1125.26</v>
      </c>
      <c r="J39" s="119"/>
      <c r="L39" s="118"/>
      <c r="M39" s="118"/>
      <c r="N39" s="118"/>
      <c r="O39" s="118"/>
      <c r="P39" s="118"/>
    </row>
    <row r="40" spans="1:16">
      <c r="A40" s="113">
        <f t="shared" si="0"/>
        <v>9</v>
      </c>
      <c r="B40" s="193"/>
      <c r="C40" s="114">
        <v>41169</v>
      </c>
      <c r="D40" s="111">
        <v>1643.8</v>
      </c>
      <c r="E40" s="123">
        <v>1307.0999999999999</v>
      </c>
      <c r="F40" s="123">
        <v>1094.5</v>
      </c>
      <c r="G40" s="111">
        <v>920.3</v>
      </c>
      <c r="H40" s="123">
        <v>1185.2</v>
      </c>
      <c r="I40" s="123">
        <v>1126.78</v>
      </c>
      <c r="J40" s="119"/>
      <c r="L40" s="118"/>
      <c r="M40" s="118"/>
      <c r="N40" s="118"/>
      <c r="O40" s="118"/>
      <c r="P40" s="118"/>
    </row>
    <row r="41" spans="1:16">
      <c r="A41" s="113">
        <f t="shared" si="0"/>
        <v>9</v>
      </c>
      <c r="B41" s="193"/>
      <c r="C41" s="114">
        <v>41176</v>
      </c>
      <c r="D41" s="111">
        <v>1593.1</v>
      </c>
      <c r="E41" s="123">
        <v>1231.05</v>
      </c>
      <c r="F41" s="123">
        <v>1100.25</v>
      </c>
      <c r="G41" s="111">
        <v>913.3</v>
      </c>
      <c r="H41" s="123">
        <v>1037.5999999999999</v>
      </c>
      <c r="I41" s="123">
        <v>1070.55</v>
      </c>
      <c r="J41" s="119"/>
      <c r="L41" s="118"/>
      <c r="M41" s="118"/>
      <c r="N41" s="118"/>
      <c r="O41" s="118"/>
      <c r="P41" s="118"/>
    </row>
    <row r="42" spans="1:16">
      <c r="A42" s="113">
        <f t="shared" si="0"/>
        <v>10</v>
      </c>
      <c r="B42" s="193" t="str">
        <f>VLOOKUP(A42,Month!A:B,2,FALSE)</f>
        <v>October</v>
      </c>
      <c r="C42" s="114">
        <v>41183</v>
      </c>
      <c r="D42" s="111">
        <v>1545.05</v>
      </c>
      <c r="E42" s="123">
        <v>1164.6500000000001</v>
      </c>
      <c r="F42" s="123">
        <v>1077.55</v>
      </c>
      <c r="G42" s="111">
        <v>921.4</v>
      </c>
      <c r="H42" s="111">
        <v>940.4</v>
      </c>
      <c r="I42" s="123">
        <v>1026</v>
      </c>
      <c r="J42" s="119"/>
      <c r="L42" s="118"/>
      <c r="M42" s="118"/>
      <c r="N42" s="118"/>
      <c r="O42" s="118"/>
      <c r="P42" s="118"/>
    </row>
    <row r="43" spans="1:16">
      <c r="A43" s="113">
        <f t="shared" si="0"/>
        <v>10</v>
      </c>
      <c r="B43" s="193"/>
      <c r="C43" s="114">
        <v>41190</v>
      </c>
      <c r="D43" s="111">
        <v>1539.05</v>
      </c>
      <c r="E43" s="123">
        <v>1235.9000000000001</v>
      </c>
      <c r="F43" s="123">
        <v>1176</v>
      </c>
      <c r="G43" s="111">
        <v>989.3</v>
      </c>
      <c r="H43" s="111">
        <v>888.6</v>
      </c>
      <c r="I43" s="123">
        <v>1072.45</v>
      </c>
      <c r="J43" s="119"/>
      <c r="L43" s="118"/>
      <c r="M43" s="118"/>
      <c r="N43" s="118"/>
      <c r="O43" s="118"/>
      <c r="P43" s="118"/>
    </row>
    <row r="44" spans="1:16">
      <c r="A44" s="113">
        <f t="shared" si="0"/>
        <v>10</v>
      </c>
      <c r="B44" s="193"/>
      <c r="C44" s="114">
        <v>41197</v>
      </c>
      <c r="D44" s="111"/>
      <c r="E44" s="123">
        <v>1233.2</v>
      </c>
      <c r="F44" s="123">
        <v>1195.4000000000001</v>
      </c>
      <c r="G44" s="111">
        <v>999.75</v>
      </c>
      <c r="H44" s="111">
        <v>888.85</v>
      </c>
      <c r="I44" s="123">
        <v>1079.3</v>
      </c>
      <c r="J44" s="119"/>
      <c r="L44" s="118"/>
      <c r="M44" s="118"/>
      <c r="N44" s="118"/>
      <c r="O44" s="118"/>
      <c r="P44" s="118"/>
    </row>
    <row r="45" spans="1:16">
      <c r="A45" s="113">
        <f t="shared" si="0"/>
        <v>10</v>
      </c>
      <c r="B45" s="193"/>
      <c r="C45" s="114">
        <v>41204</v>
      </c>
      <c r="D45" s="111"/>
      <c r="E45" s="123">
        <v>1222.95</v>
      </c>
      <c r="F45" s="123">
        <v>1222.3</v>
      </c>
      <c r="G45" s="111">
        <v>978.4</v>
      </c>
      <c r="H45" s="111">
        <v>913.65</v>
      </c>
      <c r="I45" s="123">
        <v>1084.33</v>
      </c>
      <c r="J45" s="119"/>
      <c r="L45" s="118"/>
      <c r="M45" s="118"/>
      <c r="N45" s="118"/>
      <c r="O45" s="118"/>
      <c r="P45" s="118"/>
    </row>
    <row r="46" spans="1:16">
      <c r="A46" s="113">
        <f t="shared" si="0"/>
        <v>10</v>
      </c>
      <c r="B46" s="193"/>
      <c r="C46" s="114">
        <v>41211</v>
      </c>
      <c r="D46" s="111"/>
      <c r="E46" s="123">
        <v>1205</v>
      </c>
      <c r="F46" s="123">
        <v>1242.95</v>
      </c>
      <c r="G46" s="111">
        <v>982.95</v>
      </c>
      <c r="H46" s="111">
        <v>916.75</v>
      </c>
      <c r="I46" s="123">
        <v>1086.9100000000001</v>
      </c>
      <c r="J46" s="119"/>
      <c r="L46" s="118"/>
      <c r="M46" s="118"/>
      <c r="N46" s="118"/>
      <c r="O46" s="118"/>
      <c r="P46" s="118"/>
    </row>
    <row r="47" spans="1:16">
      <c r="A47" s="113">
        <f t="shared" si="0"/>
        <v>11</v>
      </c>
      <c r="B47" s="193" t="str">
        <f>VLOOKUP(A47,Month!A:B,2,FALSE)</f>
        <v>November</v>
      </c>
      <c r="C47" s="114">
        <v>41218</v>
      </c>
      <c r="D47" s="111"/>
      <c r="E47" s="123">
        <v>1177.45</v>
      </c>
      <c r="F47" s="123">
        <v>1298.4000000000001</v>
      </c>
      <c r="G47" s="111">
        <v>971.15</v>
      </c>
      <c r="H47" s="111">
        <v>899.65</v>
      </c>
      <c r="I47" s="123">
        <v>1086.6600000000001</v>
      </c>
      <c r="J47" s="119"/>
      <c r="L47" s="118"/>
      <c r="M47" s="118"/>
      <c r="N47" s="118"/>
      <c r="O47" s="118"/>
      <c r="P47" s="118"/>
    </row>
    <row r="48" spans="1:16">
      <c r="A48" s="113">
        <f t="shared" si="0"/>
        <v>11</v>
      </c>
      <c r="B48" s="193"/>
      <c r="C48" s="114">
        <v>41225</v>
      </c>
      <c r="D48" s="111"/>
      <c r="E48" s="123">
        <v>1180.55</v>
      </c>
      <c r="F48" s="123">
        <v>1230.95</v>
      </c>
      <c r="G48" s="123">
        <v>1030.3</v>
      </c>
      <c r="H48" s="111">
        <v>880.3</v>
      </c>
      <c r="I48" s="123">
        <v>1080.53</v>
      </c>
      <c r="J48" s="119"/>
      <c r="L48" s="118"/>
      <c r="M48" s="118"/>
      <c r="N48" s="118"/>
      <c r="O48" s="118"/>
      <c r="P48" s="118"/>
    </row>
    <row r="49" spans="1:16">
      <c r="A49" s="113">
        <f t="shared" si="0"/>
        <v>11</v>
      </c>
      <c r="B49" s="193"/>
      <c r="C49" s="114">
        <v>41232</v>
      </c>
      <c r="D49" s="111"/>
      <c r="E49" s="123">
        <v>1132.5</v>
      </c>
      <c r="F49" s="123">
        <v>1238.5</v>
      </c>
      <c r="G49" s="123">
        <v>1048.8800000000001</v>
      </c>
      <c r="H49" s="111">
        <v>884</v>
      </c>
      <c r="I49" s="123">
        <v>1075.97</v>
      </c>
      <c r="J49" s="119"/>
      <c r="L49" s="118"/>
      <c r="M49" s="118"/>
      <c r="N49" s="118"/>
      <c r="O49" s="118"/>
      <c r="P49" s="118"/>
    </row>
    <row r="50" spans="1:16">
      <c r="A50" s="113">
        <f t="shared" si="0"/>
        <v>11</v>
      </c>
      <c r="B50" s="193"/>
      <c r="C50" s="114">
        <v>41239</v>
      </c>
      <c r="D50" s="111"/>
      <c r="E50" s="123">
        <v>1128.2</v>
      </c>
      <c r="F50" s="123">
        <v>1268.2</v>
      </c>
      <c r="G50" s="123">
        <v>1048.8</v>
      </c>
      <c r="H50" s="111">
        <v>819.5</v>
      </c>
      <c r="I50" s="123">
        <v>1066.18</v>
      </c>
      <c r="J50" s="119"/>
      <c r="L50" s="118"/>
      <c r="M50" s="118"/>
      <c r="N50" s="118"/>
      <c r="O50" s="118"/>
      <c r="P50" s="118"/>
    </row>
    <row r="51" spans="1:16">
      <c r="A51" s="113">
        <f t="shared" si="0"/>
        <v>12</v>
      </c>
      <c r="B51" s="193" t="str">
        <f>VLOOKUP(A51,Month!A:B,2,FALSE)</f>
        <v>December</v>
      </c>
      <c r="C51" s="114">
        <v>41246</v>
      </c>
      <c r="D51" s="111"/>
      <c r="E51" s="123">
        <v>1125.25</v>
      </c>
      <c r="F51" s="123">
        <v>1284.9000000000001</v>
      </c>
      <c r="G51" s="123">
        <v>1037.5</v>
      </c>
      <c r="H51" s="111">
        <v>834.7</v>
      </c>
      <c r="I51" s="123">
        <v>1070.5899999999999</v>
      </c>
      <c r="J51" s="119"/>
      <c r="L51" s="118"/>
      <c r="M51" s="118"/>
      <c r="N51" s="118"/>
      <c r="O51" s="118"/>
      <c r="P51" s="118"/>
    </row>
    <row r="52" spans="1:16">
      <c r="A52" s="113">
        <f t="shared" si="0"/>
        <v>12</v>
      </c>
      <c r="B52" s="193"/>
      <c r="C52" s="114">
        <v>41253</v>
      </c>
      <c r="D52" s="111"/>
      <c r="E52" s="123">
        <v>1114.45</v>
      </c>
      <c r="F52" s="123">
        <v>1296.55</v>
      </c>
      <c r="G52" s="123">
        <v>1040.7</v>
      </c>
      <c r="H52" s="111">
        <v>861.25</v>
      </c>
      <c r="I52" s="123">
        <v>1078.24</v>
      </c>
      <c r="J52" s="119"/>
      <c r="L52" s="118"/>
      <c r="M52" s="118"/>
      <c r="N52" s="118"/>
      <c r="O52" s="118"/>
      <c r="P52" s="118"/>
    </row>
    <row r="53" spans="1:16">
      <c r="A53" s="113">
        <f t="shared" si="0"/>
        <v>12</v>
      </c>
      <c r="B53" s="193"/>
      <c r="C53" s="114">
        <v>41260</v>
      </c>
      <c r="D53" s="111"/>
      <c r="E53" s="123">
        <v>1152.0999999999999</v>
      </c>
      <c r="F53" s="123">
        <v>1329.94</v>
      </c>
      <c r="G53" s="111">
        <v>998.19</v>
      </c>
      <c r="H53" s="111">
        <v>901.08</v>
      </c>
      <c r="I53" s="123">
        <v>1111.02</v>
      </c>
      <c r="J53" s="119"/>
      <c r="L53" s="118"/>
      <c r="M53" s="118"/>
      <c r="N53" s="118"/>
      <c r="O53" s="118"/>
      <c r="P53" s="118"/>
    </row>
    <row r="54" spans="1:16">
      <c r="A54" s="113">
        <f t="shared" si="0"/>
        <v>12</v>
      </c>
      <c r="B54" s="193"/>
      <c r="C54" s="114">
        <v>41267</v>
      </c>
      <c r="D54" s="111"/>
      <c r="E54" s="123">
        <v>1196</v>
      </c>
      <c r="F54" s="123">
        <v>1370.19</v>
      </c>
      <c r="G54" s="123">
        <v>1035.69</v>
      </c>
      <c r="H54" s="111">
        <v>952.17</v>
      </c>
      <c r="I54" s="123">
        <v>1150.93</v>
      </c>
      <c r="J54" s="119"/>
      <c r="L54" s="118"/>
      <c r="M54" s="118"/>
      <c r="N54" s="118"/>
      <c r="O54" s="118"/>
      <c r="P54" s="118"/>
    </row>
    <row r="55" spans="1:16">
      <c r="C55" s="155" t="s">
        <v>235</v>
      </c>
      <c r="D55" s="155">
        <f>SUBTOTAL(1,D3:D54)</f>
        <v>1460.888780487805</v>
      </c>
      <c r="E55" s="123">
        <v>1371.69</v>
      </c>
      <c r="F55" s="123">
        <v>1050.75</v>
      </c>
      <c r="G55" s="111">
        <v>989.33</v>
      </c>
      <c r="H55" s="123">
        <v>1244.33</v>
      </c>
      <c r="I55" s="111"/>
      <c r="J55" s="118" t="e">
        <f t="shared" ref="J55" si="1">AVERAGE(J2:J54)</f>
        <v>#DIV/0!</v>
      </c>
      <c r="L55" s="118"/>
      <c r="M55" s="118"/>
      <c r="N55" s="118"/>
      <c r="O55" s="118"/>
      <c r="P55" s="118"/>
    </row>
  </sheetData>
  <mergeCells count="12">
    <mergeCell ref="B8:B11"/>
    <mergeCell ref="B2:B7"/>
    <mergeCell ref="B51:B54"/>
    <mergeCell ref="B38:B41"/>
    <mergeCell ref="B47:B50"/>
    <mergeCell ref="B42:B46"/>
    <mergeCell ref="B25:B28"/>
    <mergeCell ref="B12:B15"/>
    <mergeCell ref="B34:B37"/>
    <mergeCell ref="B29:B33"/>
    <mergeCell ref="B21:B24"/>
    <mergeCell ref="B16:B20"/>
  </mergeCells>
  <phoneticPr fontId="3" type="noConversion"/>
  <pageMargins left="0.75" right="0.75" top="1" bottom="1" header="0.5" footer="0.5"/>
  <pageSetup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I55"/>
  <sheetViews>
    <sheetView topLeftCell="A22" zoomScale="130" zoomScaleNormal="130" workbookViewId="0">
      <selection activeCell="D197" sqref="D197:E199"/>
    </sheetView>
  </sheetViews>
  <sheetFormatPr defaultRowHeight="11.25"/>
  <cols>
    <col min="1" max="1" width="13.28515625" style="113" bestFit="1" customWidth="1"/>
    <col min="2" max="2" width="11.5703125" style="113" bestFit="1" customWidth="1"/>
    <col min="3" max="3" width="11.5703125" style="113" customWidth="1"/>
    <col min="4" max="4" width="9.85546875" style="113" bestFit="1" customWidth="1"/>
    <col min="5" max="16384" width="9.140625" style="113"/>
  </cols>
  <sheetData>
    <row r="1" spans="1:9">
      <c r="A1" s="113" t="s">
        <v>107</v>
      </c>
      <c r="B1" s="113" t="s">
        <v>121</v>
      </c>
      <c r="C1" s="111"/>
      <c r="D1" s="111">
        <v>2012</v>
      </c>
      <c r="E1" s="111">
        <v>2011</v>
      </c>
      <c r="F1" s="111">
        <v>2010</v>
      </c>
      <c r="G1" s="111">
        <v>2009</v>
      </c>
      <c r="H1" s="111">
        <v>2008</v>
      </c>
      <c r="I1" s="163" t="s">
        <v>260</v>
      </c>
    </row>
    <row r="2" spans="1:9">
      <c r="A2" s="113">
        <v>1</v>
      </c>
      <c r="B2" s="193" t="str">
        <f>VLOOKUP(A2,Month!A:B,2,FALSE)</f>
        <v>January</v>
      </c>
      <c r="C2" s="114">
        <v>40903</v>
      </c>
      <c r="D2" s="123">
        <f>E54</f>
        <v>308.45</v>
      </c>
      <c r="E2" s="111"/>
      <c r="F2" s="111"/>
      <c r="G2" s="111">
        <v>301</v>
      </c>
      <c r="H2" s="111">
        <v>341.37</v>
      </c>
      <c r="I2" s="111">
        <v>331.28</v>
      </c>
    </row>
    <row r="3" spans="1:9">
      <c r="A3" s="113">
        <f t="shared" ref="A3:A54" si="0">MONTH(C3)</f>
        <v>1</v>
      </c>
      <c r="B3" s="193"/>
      <c r="C3" s="114">
        <v>40910</v>
      </c>
      <c r="D3" s="111">
        <v>313.3</v>
      </c>
      <c r="E3" s="111">
        <v>364.8</v>
      </c>
      <c r="F3" s="111">
        <v>313.42</v>
      </c>
      <c r="G3" s="111">
        <v>301.76</v>
      </c>
      <c r="H3" s="111">
        <v>343.88</v>
      </c>
      <c r="I3" s="111">
        <v>330.97</v>
      </c>
    </row>
    <row r="4" spans="1:9">
      <c r="A4" s="113">
        <f t="shared" si="0"/>
        <v>1</v>
      </c>
      <c r="B4" s="193"/>
      <c r="C4" s="114">
        <v>40917</v>
      </c>
      <c r="D4" s="111">
        <v>311.36</v>
      </c>
      <c r="E4" s="111">
        <v>374.02</v>
      </c>
      <c r="F4" s="111">
        <v>298.26</v>
      </c>
      <c r="G4" s="111">
        <v>301.95999999999998</v>
      </c>
      <c r="H4" s="111">
        <v>347.72</v>
      </c>
      <c r="I4" s="111">
        <v>330.49</v>
      </c>
    </row>
    <row r="5" spans="1:9">
      <c r="A5" s="113">
        <f t="shared" si="0"/>
        <v>1</v>
      </c>
      <c r="B5" s="193"/>
      <c r="C5" s="114">
        <v>40924</v>
      </c>
      <c r="D5" s="111">
        <v>312.52999999999997</v>
      </c>
      <c r="E5" s="111">
        <v>382.9</v>
      </c>
      <c r="F5" s="111">
        <v>287.75</v>
      </c>
      <c r="G5" s="111">
        <v>316.48</v>
      </c>
      <c r="H5" s="111">
        <v>333.24</v>
      </c>
      <c r="I5" s="111">
        <v>330.28</v>
      </c>
    </row>
    <row r="6" spans="1:9">
      <c r="A6" s="113">
        <f t="shared" si="0"/>
        <v>1</v>
      </c>
      <c r="B6" s="193"/>
      <c r="C6" s="114">
        <v>40931</v>
      </c>
      <c r="D6" s="111">
        <v>322.27999999999997</v>
      </c>
      <c r="E6" s="111">
        <v>376.32</v>
      </c>
      <c r="F6" s="111">
        <v>281.42</v>
      </c>
      <c r="G6" s="111">
        <v>311.22000000000003</v>
      </c>
      <c r="H6" s="111">
        <v>340.72</v>
      </c>
      <c r="I6" s="111">
        <v>327.42</v>
      </c>
    </row>
    <row r="7" spans="1:9">
      <c r="A7" s="113">
        <f t="shared" si="0"/>
        <v>1</v>
      </c>
      <c r="B7" s="193"/>
      <c r="C7" s="114">
        <v>40938</v>
      </c>
      <c r="D7" s="111">
        <v>321.26</v>
      </c>
      <c r="E7" s="111">
        <v>385.36</v>
      </c>
      <c r="F7" s="111">
        <v>271.3</v>
      </c>
      <c r="G7" s="111">
        <v>306.76</v>
      </c>
      <c r="H7" s="111">
        <v>356.2</v>
      </c>
      <c r="I7" s="111">
        <v>329.91</v>
      </c>
    </row>
    <row r="8" spans="1:9">
      <c r="A8" s="113">
        <f t="shared" si="0"/>
        <v>2</v>
      </c>
      <c r="B8" s="193" t="str">
        <f>VLOOKUP(A8,Month!A:B,2,FALSE)</f>
        <v>February</v>
      </c>
      <c r="C8" s="114">
        <v>40945</v>
      </c>
      <c r="D8" s="111">
        <v>323.12</v>
      </c>
      <c r="E8" s="111">
        <v>383.54</v>
      </c>
      <c r="F8" s="111">
        <v>275.76</v>
      </c>
      <c r="G8" s="111">
        <v>306.8</v>
      </c>
      <c r="H8" s="111">
        <v>355.56</v>
      </c>
      <c r="I8" s="111">
        <v>330.42</v>
      </c>
    </row>
    <row r="9" spans="1:9">
      <c r="A9" s="113">
        <f t="shared" si="0"/>
        <v>2</v>
      </c>
      <c r="B9" s="193"/>
      <c r="C9" s="114">
        <v>40952</v>
      </c>
      <c r="D9" s="111">
        <v>331.34</v>
      </c>
      <c r="E9" s="111">
        <v>368.22</v>
      </c>
      <c r="F9" s="111">
        <v>278.83</v>
      </c>
      <c r="G9" s="111">
        <v>276.85000000000002</v>
      </c>
      <c r="H9" s="111">
        <v>360.65</v>
      </c>
      <c r="I9" s="111">
        <v>323.91000000000003</v>
      </c>
    </row>
    <row r="10" spans="1:9">
      <c r="A10" s="113">
        <f t="shared" si="0"/>
        <v>2</v>
      </c>
      <c r="B10" s="193"/>
      <c r="C10" s="114">
        <v>40959</v>
      </c>
      <c r="D10" s="111">
        <v>332</v>
      </c>
      <c r="E10" s="111">
        <v>352.1</v>
      </c>
      <c r="F10" s="111">
        <v>276.72000000000003</v>
      </c>
      <c r="G10" s="111">
        <v>274.54000000000002</v>
      </c>
      <c r="H10" s="111">
        <v>370.64</v>
      </c>
      <c r="I10" s="111">
        <v>316.73</v>
      </c>
    </row>
    <row r="11" spans="1:9">
      <c r="A11" s="113">
        <f t="shared" si="0"/>
        <v>2</v>
      </c>
      <c r="B11" s="193"/>
      <c r="C11" s="114">
        <v>40966</v>
      </c>
      <c r="D11" s="111">
        <v>349.92</v>
      </c>
      <c r="E11" s="111">
        <v>360.8</v>
      </c>
      <c r="F11" s="111">
        <v>264.76</v>
      </c>
      <c r="G11" s="111">
        <v>271.33999999999997</v>
      </c>
      <c r="H11" s="111">
        <v>365.82</v>
      </c>
      <c r="I11" s="111">
        <v>315.68</v>
      </c>
    </row>
    <row r="12" spans="1:9">
      <c r="A12" s="113">
        <f t="shared" si="0"/>
        <v>3</v>
      </c>
      <c r="B12" s="193" t="str">
        <f>VLOOKUP(A12,Month!A:B,2,FALSE)</f>
        <v>March</v>
      </c>
      <c r="C12" s="114">
        <v>40973</v>
      </c>
      <c r="D12" s="111">
        <v>360.4</v>
      </c>
      <c r="E12" s="111">
        <v>351.44</v>
      </c>
      <c r="F12" s="111">
        <v>255.6</v>
      </c>
      <c r="G12" s="111">
        <v>282.42</v>
      </c>
      <c r="H12" s="111">
        <v>347.04</v>
      </c>
      <c r="I12" s="111">
        <v>309.13</v>
      </c>
    </row>
    <row r="13" spans="1:9">
      <c r="A13" s="113">
        <f t="shared" si="0"/>
        <v>3</v>
      </c>
      <c r="B13" s="193"/>
      <c r="C13" s="114">
        <v>40980</v>
      </c>
      <c r="D13" s="111">
        <v>367.04</v>
      </c>
      <c r="E13" s="111">
        <v>353.46</v>
      </c>
      <c r="F13" s="111">
        <v>265.32</v>
      </c>
      <c r="G13" s="111">
        <v>292.14</v>
      </c>
      <c r="H13" s="111">
        <v>318.83</v>
      </c>
      <c r="I13" s="111">
        <v>306.83999999999997</v>
      </c>
    </row>
    <row r="14" spans="1:9">
      <c r="A14" s="113">
        <f t="shared" si="0"/>
        <v>3</v>
      </c>
      <c r="B14" s="193"/>
      <c r="C14" s="114">
        <v>40987</v>
      </c>
      <c r="D14" s="111">
        <v>369.88</v>
      </c>
      <c r="E14" s="111">
        <v>361.96</v>
      </c>
      <c r="F14" s="111">
        <v>270.2</v>
      </c>
      <c r="G14" s="111">
        <v>294.12</v>
      </c>
      <c r="H14" s="111">
        <v>345.44</v>
      </c>
      <c r="I14" s="111">
        <v>317.93</v>
      </c>
    </row>
    <row r="15" spans="1:9">
      <c r="A15" s="113">
        <f t="shared" si="0"/>
        <v>3</v>
      </c>
      <c r="B15" s="193"/>
      <c r="C15" s="114">
        <v>40994</v>
      </c>
      <c r="D15" s="111">
        <v>379.06</v>
      </c>
      <c r="E15" s="111">
        <v>360.86</v>
      </c>
      <c r="F15" s="111">
        <v>272.93</v>
      </c>
      <c r="G15" s="111">
        <v>294.89999999999998</v>
      </c>
      <c r="H15" s="111">
        <v>330.1</v>
      </c>
      <c r="I15" s="111">
        <v>316.89</v>
      </c>
    </row>
    <row r="16" spans="1:9">
      <c r="A16" s="113">
        <f t="shared" si="0"/>
        <v>4</v>
      </c>
      <c r="B16" s="193" t="str">
        <f>VLOOKUP(A16,Month!A:B,2,FALSE)</f>
        <v>April</v>
      </c>
      <c r="C16" s="114">
        <v>41001</v>
      </c>
      <c r="D16" s="111">
        <v>389.94</v>
      </c>
      <c r="E16" s="111">
        <v>354.86</v>
      </c>
      <c r="F16" s="111">
        <v>263.5</v>
      </c>
      <c r="G16" s="111">
        <v>309.02999999999997</v>
      </c>
      <c r="H16" s="111">
        <v>341.22</v>
      </c>
      <c r="I16" s="111">
        <v>317.58</v>
      </c>
    </row>
    <row r="17" spans="1:9">
      <c r="A17" s="113">
        <f t="shared" si="0"/>
        <v>4</v>
      </c>
      <c r="B17" s="193"/>
      <c r="C17" s="114">
        <v>41008</v>
      </c>
      <c r="D17" s="111">
        <v>391.16</v>
      </c>
      <c r="E17" s="111">
        <v>344.4</v>
      </c>
      <c r="F17" s="111">
        <v>276.74</v>
      </c>
      <c r="G17" s="111">
        <v>320.54000000000002</v>
      </c>
      <c r="H17" s="111">
        <v>346.14</v>
      </c>
      <c r="I17" s="111">
        <v>321.95999999999998</v>
      </c>
    </row>
    <row r="18" spans="1:9">
      <c r="A18" s="113">
        <f t="shared" si="0"/>
        <v>4</v>
      </c>
      <c r="B18" s="193"/>
      <c r="C18" s="114">
        <v>41015</v>
      </c>
      <c r="D18" s="111">
        <v>394.74</v>
      </c>
      <c r="E18" s="111">
        <v>350.55</v>
      </c>
      <c r="F18" s="111">
        <v>290.45999999999998</v>
      </c>
      <c r="G18" s="111">
        <v>324.92</v>
      </c>
      <c r="H18" s="111">
        <v>346.1</v>
      </c>
      <c r="I18" s="111">
        <v>326.82</v>
      </c>
    </row>
    <row r="19" spans="1:9">
      <c r="A19" s="113">
        <f t="shared" si="0"/>
        <v>4</v>
      </c>
      <c r="B19" s="193"/>
      <c r="C19" s="114">
        <v>41022</v>
      </c>
      <c r="D19" s="111">
        <v>414.56</v>
      </c>
      <c r="E19" s="111">
        <v>356.88</v>
      </c>
      <c r="F19" s="111">
        <v>289.77999999999997</v>
      </c>
      <c r="G19" s="111">
        <v>330.44</v>
      </c>
      <c r="H19" s="111">
        <v>330.06</v>
      </c>
      <c r="I19" s="111">
        <v>326.79000000000002</v>
      </c>
    </row>
    <row r="20" spans="1:9">
      <c r="A20" s="113">
        <f t="shared" si="0"/>
        <v>4</v>
      </c>
      <c r="B20" s="193"/>
      <c r="C20" s="114">
        <v>41029</v>
      </c>
      <c r="D20" s="111">
        <v>430.52</v>
      </c>
      <c r="E20" s="111">
        <v>348.3</v>
      </c>
      <c r="F20" s="111">
        <v>280.10000000000002</v>
      </c>
      <c r="G20" s="111">
        <v>358.66</v>
      </c>
      <c r="H20" s="111">
        <v>327.58</v>
      </c>
      <c r="I20" s="111">
        <v>328.66</v>
      </c>
    </row>
    <row r="21" spans="1:9">
      <c r="A21" s="113">
        <f t="shared" si="0"/>
        <v>5</v>
      </c>
      <c r="B21" s="193" t="str">
        <f>VLOOKUP(A21,Month!A:B,2,FALSE)</f>
        <v>May</v>
      </c>
      <c r="C21" s="114">
        <v>41036</v>
      </c>
      <c r="D21" s="111">
        <v>418.32</v>
      </c>
      <c r="E21" s="111">
        <v>346.16</v>
      </c>
      <c r="F21" s="111">
        <v>281.68</v>
      </c>
      <c r="G21" s="111">
        <v>369.36</v>
      </c>
      <c r="H21" s="111">
        <v>344.48</v>
      </c>
      <c r="I21" s="111">
        <v>335.42</v>
      </c>
    </row>
    <row r="22" spans="1:9">
      <c r="A22" s="113">
        <f t="shared" si="0"/>
        <v>5</v>
      </c>
      <c r="B22" s="193"/>
      <c r="C22" s="114">
        <v>41043</v>
      </c>
      <c r="D22" s="111">
        <v>418.32</v>
      </c>
      <c r="E22" s="111">
        <v>355.82</v>
      </c>
      <c r="F22" s="111">
        <v>274.54000000000002</v>
      </c>
      <c r="G22" s="111">
        <v>373.86</v>
      </c>
      <c r="H22" s="111">
        <v>333.88</v>
      </c>
      <c r="I22" s="111">
        <v>334.53</v>
      </c>
    </row>
    <row r="23" spans="1:9">
      <c r="A23" s="113">
        <f t="shared" si="0"/>
        <v>5</v>
      </c>
      <c r="B23" s="193"/>
      <c r="C23" s="114">
        <v>41050</v>
      </c>
      <c r="D23" s="111">
        <v>409.48</v>
      </c>
      <c r="E23" s="111">
        <v>358.44</v>
      </c>
      <c r="F23" s="111">
        <v>273.12</v>
      </c>
      <c r="G23" s="111">
        <v>385.63</v>
      </c>
      <c r="H23" s="111">
        <v>338</v>
      </c>
      <c r="I23" s="111">
        <v>336.24</v>
      </c>
    </row>
    <row r="24" spans="1:9">
      <c r="A24" s="113">
        <f t="shared" si="0"/>
        <v>5</v>
      </c>
      <c r="B24" s="193"/>
      <c r="C24" s="114">
        <v>41057</v>
      </c>
      <c r="D24" s="111">
        <v>402.85</v>
      </c>
      <c r="E24" s="111">
        <v>362.6</v>
      </c>
      <c r="F24" s="111">
        <v>275.5</v>
      </c>
      <c r="G24" s="111">
        <v>390.56</v>
      </c>
      <c r="H24" s="111">
        <v>359.3</v>
      </c>
      <c r="I24" s="111">
        <v>350.09</v>
      </c>
    </row>
    <row r="25" spans="1:9">
      <c r="A25" s="113">
        <f t="shared" si="0"/>
        <v>6</v>
      </c>
      <c r="B25" s="193" t="str">
        <f>VLOOKUP(A25,Month!A:B,2,FALSE)</f>
        <v>June</v>
      </c>
      <c r="C25" s="114">
        <v>41064</v>
      </c>
      <c r="D25" s="111">
        <v>413.2</v>
      </c>
      <c r="E25" s="111">
        <v>369.28</v>
      </c>
      <c r="F25" s="111">
        <v>282.60000000000002</v>
      </c>
      <c r="G25" s="111">
        <v>414.72</v>
      </c>
      <c r="H25" s="111">
        <v>391.88</v>
      </c>
      <c r="I25" s="111">
        <v>364.62</v>
      </c>
    </row>
    <row r="26" spans="1:9">
      <c r="A26" s="113">
        <f t="shared" si="0"/>
        <v>6</v>
      </c>
      <c r="B26" s="193"/>
      <c r="C26" s="114">
        <v>41071</v>
      </c>
      <c r="D26" s="111">
        <v>421.92</v>
      </c>
      <c r="E26" s="111">
        <v>358.3</v>
      </c>
      <c r="F26" s="111">
        <v>287.62</v>
      </c>
      <c r="G26" s="111">
        <v>401.08</v>
      </c>
      <c r="H26" s="111">
        <v>413.82</v>
      </c>
      <c r="I26" s="111">
        <v>365.21</v>
      </c>
    </row>
    <row r="27" spans="1:9">
      <c r="A27" s="113">
        <f t="shared" si="0"/>
        <v>6</v>
      </c>
      <c r="B27" s="193"/>
      <c r="C27" s="114">
        <v>41078</v>
      </c>
      <c r="D27" s="111">
        <v>423.84</v>
      </c>
      <c r="E27" s="111">
        <v>345.86</v>
      </c>
      <c r="F27" s="111">
        <v>289.72000000000003</v>
      </c>
      <c r="G27" s="111">
        <v>392.06</v>
      </c>
      <c r="H27" s="111">
        <v>412.92</v>
      </c>
      <c r="I27" s="111">
        <v>360.14</v>
      </c>
    </row>
    <row r="28" spans="1:9">
      <c r="A28" s="113">
        <f t="shared" si="0"/>
        <v>6</v>
      </c>
      <c r="B28" s="193"/>
      <c r="C28" s="114">
        <v>41085</v>
      </c>
      <c r="D28" s="111">
        <v>429.9</v>
      </c>
      <c r="E28" s="111">
        <v>338.58</v>
      </c>
      <c r="F28" s="111">
        <v>291.58</v>
      </c>
      <c r="G28" s="111">
        <v>413.28</v>
      </c>
      <c r="H28" s="111">
        <v>441.5</v>
      </c>
      <c r="I28" s="111">
        <v>364.99</v>
      </c>
    </row>
    <row r="29" spans="1:9">
      <c r="A29" s="113">
        <f t="shared" si="0"/>
        <v>7</v>
      </c>
      <c r="B29" s="193" t="str">
        <f>VLOOKUP(A29,Month!A:B,2,FALSE)</f>
        <v>July</v>
      </c>
      <c r="C29" s="114">
        <v>41092</v>
      </c>
      <c r="D29" s="111">
        <v>460.63</v>
      </c>
      <c r="E29" s="111">
        <v>343.18</v>
      </c>
      <c r="F29" s="111">
        <v>306.43</v>
      </c>
      <c r="G29" s="111">
        <v>378.16</v>
      </c>
      <c r="H29" s="111">
        <v>438.58</v>
      </c>
      <c r="I29" s="111">
        <v>371.23</v>
      </c>
    </row>
    <row r="30" spans="1:9">
      <c r="A30" s="113">
        <f t="shared" si="0"/>
        <v>7</v>
      </c>
      <c r="B30" s="193"/>
      <c r="C30" s="114">
        <v>41099</v>
      </c>
      <c r="D30" s="111">
        <v>479.72</v>
      </c>
      <c r="E30" s="111">
        <v>353</v>
      </c>
      <c r="F30" s="111">
        <v>312.3</v>
      </c>
      <c r="G30" s="111">
        <v>331.34</v>
      </c>
      <c r="H30" s="111">
        <v>421.74</v>
      </c>
      <c r="I30" s="111">
        <v>354.6</v>
      </c>
    </row>
    <row r="31" spans="1:9">
      <c r="A31" s="113">
        <f t="shared" si="0"/>
        <v>7</v>
      </c>
      <c r="B31" s="193"/>
      <c r="C31" s="114">
        <v>41106</v>
      </c>
      <c r="D31" s="111">
        <v>514.05999999999995</v>
      </c>
      <c r="E31" s="111">
        <v>361.4</v>
      </c>
      <c r="F31" s="111">
        <v>301.98</v>
      </c>
      <c r="G31" s="111">
        <v>322.77999999999997</v>
      </c>
      <c r="H31" s="111">
        <v>376.16</v>
      </c>
      <c r="I31" s="111">
        <v>340.58</v>
      </c>
    </row>
    <row r="32" spans="1:9">
      <c r="A32" s="113">
        <f t="shared" si="0"/>
        <v>7</v>
      </c>
      <c r="B32" s="193"/>
      <c r="C32" s="114">
        <v>41113</v>
      </c>
      <c r="D32" s="111">
        <v>521.82000000000005</v>
      </c>
      <c r="E32" s="111">
        <v>355.8</v>
      </c>
      <c r="F32" s="111">
        <v>301.24</v>
      </c>
      <c r="G32" s="111">
        <v>342.02</v>
      </c>
      <c r="H32" s="111">
        <v>376.88</v>
      </c>
      <c r="I32" s="111">
        <v>343.99</v>
      </c>
    </row>
    <row r="33" spans="1:9">
      <c r="A33" s="113">
        <f t="shared" si="0"/>
        <v>7</v>
      </c>
      <c r="B33" s="193"/>
      <c r="C33" s="114">
        <v>41120</v>
      </c>
      <c r="D33" s="111">
        <v>536.70000000000005</v>
      </c>
      <c r="E33" s="111">
        <v>351.14</v>
      </c>
      <c r="F33" s="111">
        <v>311.58</v>
      </c>
      <c r="G33" s="111">
        <v>368.9</v>
      </c>
      <c r="H33" s="111">
        <v>341</v>
      </c>
      <c r="I33" s="111">
        <v>343.16</v>
      </c>
    </row>
    <row r="34" spans="1:9">
      <c r="A34" s="113">
        <f t="shared" si="0"/>
        <v>8</v>
      </c>
      <c r="B34" s="193" t="str">
        <f>VLOOKUP(A34,Month!A:B,2,FALSE)</f>
        <v>August</v>
      </c>
      <c r="C34" s="114">
        <v>41127</v>
      </c>
      <c r="D34" s="111">
        <v>527.12</v>
      </c>
      <c r="E34" s="111">
        <v>342.3</v>
      </c>
      <c r="F34" s="111">
        <v>309.8</v>
      </c>
      <c r="G34" s="111">
        <v>381.86</v>
      </c>
      <c r="H34" s="111">
        <v>343.3</v>
      </c>
      <c r="I34" s="111">
        <v>344.32</v>
      </c>
    </row>
    <row r="35" spans="1:9">
      <c r="A35" s="113">
        <f t="shared" si="0"/>
        <v>8</v>
      </c>
      <c r="B35" s="193"/>
      <c r="C35" s="114">
        <v>41134</v>
      </c>
      <c r="D35" s="111">
        <v>518.41999999999996</v>
      </c>
      <c r="E35" s="111">
        <v>352.98</v>
      </c>
      <c r="F35" s="111">
        <v>303.88</v>
      </c>
      <c r="G35" s="111">
        <v>319.88</v>
      </c>
      <c r="H35" s="111">
        <v>353.3</v>
      </c>
      <c r="I35" s="111">
        <v>332.51</v>
      </c>
    </row>
    <row r="36" spans="1:9">
      <c r="A36" s="113">
        <f t="shared" si="0"/>
        <v>8</v>
      </c>
      <c r="B36" s="193"/>
      <c r="C36" s="114">
        <v>41141</v>
      </c>
      <c r="D36" s="111">
        <v>534.62</v>
      </c>
      <c r="E36" s="111">
        <v>368.4</v>
      </c>
      <c r="F36" s="111">
        <v>302.32</v>
      </c>
      <c r="G36" s="111">
        <v>366.64</v>
      </c>
      <c r="H36" s="111">
        <v>367.48</v>
      </c>
      <c r="I36" s="111">
        <v>351.21</v>
      </c>
    </row>
    <row r="37" spans="1:9">
      <c r="A37" s="113">
        <f t="shared" si="0"/>
        <v>8</v>
      </c>
      <c r="B37" s="193"/>
      <c r="C37" s="114">
        <v>41148</v>
      </c>
      <c r="D37" s="111">
        <v>540.9</v>
      </c>
      <c r="E37" s="111">
        <v>379.1</v>
      </c>
      <c r="F37" s="111">
        <v>304.82</v>
      </c>
      <c r="G37" s="111">
        <v>347.46</v>
      </c>
      <c r="H37" s="111">
        <v>353.6</v>
      </c>
      <c r="I37" s="111">
        <v>345.86</v>
      </c>
    </row>
    <row r="38" spans="1:9">
      <c r="A38" s="113">
        <f t="shared" si="0"/>
        <v>9</v>
      </c>
      <c r="B38" s="193" t="str">
        <f>VLOOKUP(A38,Month!A:B,2,FALSE)</f>
        <v>September</v>
      </c>
      <c r="C38" s="114">
        <v>41155</v>
      </c>
      <c r="D38" s="111">
        <v>534.20000000000005</v>
      </c>
      <c r="E38" s="111">
        <v>367.43</v>
      </c>
      <c r="F38" s="111">
        <v>304.68</v>
      </c>
      <c r="G38" s="111">
        <v>344.83</v>
      </c>
      <c r="H38" s="111">
        <v>344.32</v>
      </c>
      <c r="I38" s="111">
        <v>340.55</v>
      </c>
    </row>
    <row r="39" spans="1:9">
      <c r="A39" s="113">
        <f t="shared" si="0"/>
        <v>9</v>
      </c>
      <c r="B39" s="193"/>
      <c r="C39" s="114">
        <v>41162</v>
      </c>
      <c r="D39" s="111">
        <v>528.70000000000005</v>
      </c>
      <c r="E39" s="111">
        <v>354.9</v>
      </c>
      <c r="F39" s="111">
        <v>296.56</v>
      </c>
      <c r="G39" s="111">
        <v>299.58</v>
      </c>
      <c r="H39" s="111">
        <v>320.92</v>
      </c>
      <c r="I39" s="111">
        <v>317.99</v>
      </c>
    </row>
    <row r="40" spans="1:9">
      <c r="A40" s="113">
        <f t="shared" si="0"/>
        <v>9</v>
      </c>
      <c r="B40" s="193"/>
      <c r="C40" s="114">
        <v>41169</v>
      </c>
      <c r="D40" s="111">
        <v>492.28</v>
      </c>
      <c r="E40" s="111">
        <v>337.4</v>
      </c>
      <c r="F40" s="111">
        <v>306.89999999999998</v>
      </c>
      <c r="G40" s="111">
        <v>284.33999999999997</v>
      </c>
      <c r="H40" s="111">
        <v>322.92</v>
      </c>
      <c r="I40" s="111">
        <v>312.89</v>
      </c>
    </row>
    <row r="41" spans="1:9">
      <c r="A41" s="113">
        <f t="shared" si="0"/>
        <v>9</v>
      </c>
      <c r="B41" s="193"/>
      <c r="C41" s="114">
        <v>41176</v>
      </c>
      <c r="D41" s="111">
        <v>480.4</v>
      </c>
      <c r="E41" s="111">
        <v>317.95999999999998</v>
      </c>
      <c r="F41" s="111">
        <v>301.04000000000002</v>
      </c>
      <c r="G41" s="111">
        <v>284.38</v>
      </c>
      <c r="H41" s="111">
        <v>278.04000000000002</v>
      </c>
      <c r="I41" s="111">
        <v>295.36</v>
      </c>
    </row>
    <row r="42" spans="1:9">
      <c r="A42" s="113">
        <f t="shared" si="0"/>
        <v>10</v>
      </c>
      <c r="B42" s="193" t="str">
        <f>VLOOKUP(A42,Month!A:B,2,FALSE)</f>
        <v>October</v>
      </c>
      <c r="C42" s="114">
        <v>41183</v>
      </c>
      <c r="D42" s="111">
        <v>469.8</v>
      </c>
      <c r="E42" s="111">
        <v>300.56</v>
      </c>
      <c r="F42" s="111">
        <v>296.7</v>
      </c>
      <c r="G42" s="111">
        <v>292.94</v>
      </c>
      <c r="H42" s="111">
        <v>256.56</v>
      </c>
      <c r="I42" s="111">
        <v>286.69</v>
      </c>
    </row>
    <row r="43" spans="1:9">
      <c r="A43" s="113">
        <f t="shared" si="0"/>
        <v>10</v>
      </c>
      <c r="B43" s="193"/>
      <c r="C43" s="114">
        <v>41190</v>
      </c>
      <c r="D43" s="111">
        <v>474.92</v>
      </c>
      <c r="E43" s="111">
        <v>318.89999999999998</v>
      </c>
      <c r="F43" s="111">
        <v>327.52</v>
      </c>
      <c r="G43" s="111">
        <v>315.2</v>
      </c>
      <c r="H43" s="111">
        <v>252.26</v>
      </c>
      <c r="I43" s="111">
        <v>303.47000000000003</v>
      </c>
    </row>
    <row r="44" spans="1:9">
      <c r="A44" s="113">
        <f t="shared" si="0"/>
        <v>10</v>
      </c>
      <c r="B44" s="193"/>
      <c r="C44" s="114">
        <v>41197</v>
      </c>
      <c r="D44" s="111"/>
      <c r="E44" s="111">
        <v>320.68</v>
      </c>
      <c r="F44" s="111">
        <v>331.72</v>
      </c>
      <c r="G44" s="111">
        <v>298.72000000000003</v>
      </c>
      <c r="H44" s="111">
        <v>265.38</v>
      </c>
      <c r="I44" s="111">
        <v>304.13</v>
      </c>
    </row>
    <row r="45" spans="1:9">
      <c r="A45" s="113">
        <f t="shared" si="0"/>
        <v>10</v>
      </c>
      <c r="B45" s="193"/>
      <c r="C45" s="114">
        <v>41204</v>
      </c>
      <c r="D45" s="111"/>
      <c r="E45" s="111">
        <v>320.33999999999997</v>
      </c>
      <c r="F45" s="111">
        <v>336</v>
      </c>
      <c r="G45" s="111">
        <v>293.2</v>
      </c>
      <c r="H45" s="111">
        <v>276.48</v>
      </c>
      <c r="I45" s="111">
        <v>306.51</v>
      </c>
    </row>
    <row r="46" spans="1:9">
      <c r="A46" s="113">
        <f t="shared" si="0"/>
        <v>10</v>
      </c>
      <c r="B46" s="193"/>
      <c r="C46" s="114">
        <v>41211</v>
      </c>
      <c r="D46" s="111"/>
      <c r="E46" s="111">
        <v>313.44</v>
      </c>
      <c r="F46" s="111">
        <v>342.12</v>
      </c>
      <c r="G46" s="111">
        <v>298.16000000000003</v>
      </c>
      <c r="H46" s="111">
        <v>270.5</v>
      </c>
      <c r="I46" s="111">
        <v>306.06</v>
      </c>
    </row>
    <row r="47" spans="1:9">
      <c r="A47" s="113">
        <f t="shared" si="0"/>
        <v>11</v>
      </c>
      <c r="B47" s="193" t="str">
        <f>VLOOKUP(A47,Month!A:B,2,FALSE)</f>
        <v>November</v>
      </c>
      <c r="C47" s="114">
        <v>41218</v>
      </c>
      <c r="D47" s="111"/>
      <c r="E47" s="111">
        <v>303.48</v>
      </c>
      <c r="F47" s="111">
        <v>352.08</v>
      </c>
      <c r="G47" s="111">
        <v>294.74</v>
      </c>
      <c r="H47" s="111">
        <v>268.14</v>
      </c>
      <c r="I47" s="111">
        <v>304.61</v>
      </c>
    </row>
    <row r="48" spans="1:9">
      <c r="A48" s="113">
        <f t="shared" si="0"/>
        <v>11</v>
      </c>
      <c r="B48" s="193"/>
      <c r="C48" s="114">
        <v>41225</v>
      </c>
      <c r="D48" s="111"/>
      <c r="E48" s="111">
        <v>297.98</v>
      </c>
      <c r="F48" s="111">
        <v>333.34</v>
      </c>
      <c r="G48" s="111">
        <v>311.82</v>
      </c>
      <c r="H48" s="111">
        <v>262.7</v>
      </c>
      <c r="I48" s="111">
        <v>301.45999999999998</v>
      </c>
    </row>
    <row r="49" spans="1:9">
      <c r="A49" s="113">
        <f t="shared" si="0"/>
        <v>11</v>
      </c>
      <c r="B49" s="193"/>
      <c r="C49" s="114">
        <v>41232</v>
      </c>
      <c r="D49" s="111"/>
      <c r="E49" s="111">
        <v>286.7</v>
      </c>
      <c r="F49" s="111">
        <v>338.03</v>
      </c>
      <c r="G49" s="111">
        <v>318.88</v>
      </c>
      <c r="H49" s="111">
        <v>259.85000000000002</v>
      </c>
      <c r="I49" s="111">
        <v>300.86</v>
      </c>
    </row>
    <row r="50" spans="1:9">
      <c r="A50" s="113">
        <f t="shared" si="0"/>
        <v>11</v>
      </c>
      <c r="B50" s="193"/>
      <c r="C50" s="114">
        <v>41239</v>
      </c>
      <c r="D50" s="111"/>
      <c r="E50" s="111">
        <v>287.58</v>
      </c>
      <c r="F50" s="111">
        <v>343.14</v>
      </c>
      <c r="G50" s="111">
        <v>322.24</v>
      </c>
      <c r="H50" s="111">
        <v>246.84</v>
      </c>
      <c r="I50" s="111">
        <v>299.95</v>
      </c>
    </row>
    <row r="51" spans="1:9">
      <c r="A51" s="113">
        <f t="shared" si="0"/>
        <v>12</v>
      </c>
      <c r="B51" s="193" t="str">
        <f>VLOOKUP(A51,Month!A:B,2,FALSE)</f>
        <v>December</v>
      </c>
      <c r="C51" s="114">
        <v>41246</v>
      </c>
      <c r="D51" s="111"/>
      <c r="E51" s="111">
        <v>281.04000000000002</v>
      </c>
      <c r="F51" s="111">
        <v>342.58</v>
      </c>
      <c r="G51" s="111">
        <v>315.95999999999998</v>
      </c>
      <c r="H51" s="111">
        <v>252.9</v>
      </c>
      <c r="I51" s="111">
        <v>298.12</v>
      </c>
    </row>
    <row r="52" spans="1:9">
      <c r="A52" s="113">
        <f t="shared" si="0"/>
        <v>12</v>
      </c>
      <c r="B52" s="193"/>
      <c r="C52" s="114">
        <v>41253</v>
      </c>
      <c r="D52" s="111"/>
      <c r="E52" s="111">
        <v>283.14</v>
      </c>
      <c r="F52" s="111">
        <v>344.94</v>
      </c>
      <c r="G52" s="111">
        <v>314.60000000000002</v>
      </c>
      <c r="H52" s="111">
        <v>262.95999999999998</v>
      </c>
      <c r="I52" s="111">
        <v>301.41000000000003</v>
      </c>
    </row>
    <row r="53" spans="1:9">
      <c r="A53" s="113">
        <f t="shared" si="0"/>
        <v>12</v>
      </c>
      <c r="B53" s="193"/>
      <c r="C53" s="114">
        <v>41260</v>
      </c>
      <c r="D53" s="111"/>
      <c r="E53" s="111">
        <v>296.52</v>
      </c>
      <c r="F53" s="111">
        <v>354.2</v>
      </c>
      <c r="G53" s="111">
        <v>301.14999999999998</v>
      </c>
      <c r="H53" s="111">
        <v>281.60000000000002</v>
      </c>
      <c r="I53" s="111">
        <v>309.3</v>
      </c>
    </row>
    <row r="54" spans="1:9">
      <c r="A54" s="113">
        <f t="shared" si="0"/>
        <v>12</v>
      </c>
      <c r="B54" s="193"/>
      <c r="C54" s="114">
        <v>41267</v>
      </c>
      <c r="D54" s="111"/>
      <c r="E54" s="111">
        <v>308.45</v>
      </c>
      <c r="F54" s="111">
        <v>366.53</v>
      </c>
      <c r="G54" s="111">
        <v>314.63</v>
      </c>
      <c r="H54" s="111">
        <v>296.87</v>
      </c>
      <c r="I54" s="111">
        <v>323.27</v>
      </c>
    </row>
    <row r="55" spans="1:9">
      <c r="C55" s="155" t="s">
        <v>235</v>
      </c>
      <c r="D55" s="155">
        <f>SUBTOTAL(1,D3:D54)</f>
        <v>423.57390243902438</v>
      </c>
      <c r="E55" s="111">
        <v>366.23</v>
      </c>
      <c r="F55" s="111">
        <v>317.77</v>
      </c>
      <c r="G55" s="111">
        <v>300</v>
      </c>
      <c r="H55" s="111">
        <v>341.37</v>
      </c>
      <c r="I55" s="111"/>
    </row>
  </sheetData>
  <mergeCells count="12">
    <mergeCell ref="B8:B11"/>
    <mergeCell ref="B2:B7"/>
    <mergeCell ref="B51:B54"/>
    <mergeCell ref="B38:B41"/>
    <mergeCell ref="B47:B50"/>
    <mergeCell ref="B42:B46"/>
    <mergeCell ref="B25:B28"/>
    <mergeCell ref="B12:B15"/>
    <mergeCell ref="B34:B37"/>
    <mergeCell ref="B29:B33"/>
    <mergeCell ref="B21:B24"/>
    <mergeCell ref="B16:B20"/>
  </mergeCells>
  <phoneticPr fontId="3" type="noConversion"/>
  <pageMargins left="0.75" right="0.75" top="1" bottom="1" header="0.5" footer="0.5"/>
  <pageSetup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J55"/>
  <sheetViews>
    <sheetView topLeftCell="A22" zoomScale="130" zoomScaleNormal="130" workbookViewId="0">
      <selection activeCell="D197" sqref="D197:E199"/>
    </sheetView>
  </sheetViews>
  <sheetFormatPr defaultRowHeight="11.25"/>
  <cols>
    <col min="1" max="1" width="12.85546875" style="69" bestFit="1" customWidth="1"/>
    <col min="2" max="2" width="9.140625" style="69"/>
    <col min="3" max="3" width="10.42578125" style="69" bestFit="1" customWidth="1"/>
    <col min="4" max="4" width="10.42578125" style="69" customWidth="1"/>
    <col min="5" max="16384" width="9.140625" style="69"/>
  </cols>
  <sheetData>
    <row r="1" spans="1:9">
      <c r="A1" s="69" t="s">
        <v>107</v>
      </c>
      <c r="B1" s="69" t="s">
        <v>121</v>
      </c>
      <c r="C1" s="111"/>
      <c r="D1" s="111">
        <v>2012</v>
      </c>
      <c r="E1" s="111">
        <v>2011</v>
      </c>
      <c r="F1" s="111">
        <v>2010</v>
      </c>
      <c r="G1" s="111">
        <v>2009</v>
      </c>
      <c r="H1" s="111">
        <v>2008</v>
      </c>
      <c r="I1" s="169" t="s">
        <v>260</v>
      </c>
    </row>
    <row r="2" spans="1:9">
      <c r="A2" s="69">
        <v>1</v>
      </c>
      <c r="B2" s="193" t="str">
        <f>VLOOKUP(A2,Month!A:B,2,FALSE)</f>
        <v>January</v>
      </c>
      <c r="C2" s="114">
        <v>40903</v>
      </c>
      <c r="D2" s="123">
        <f>E54</f>
        <v>0.5171</v>
      </c>
      <c r="E2" s="111"/>
      <c r="F2" s="111"/>
      <c r="G2" s="111">
        <v>0.33579999999999999</v>
      </c>
      <c r="H2" s="111">
        <v>0.50339999999999996</v>
      </c>
      <c r="I2" s="111">
        <v>0.46150000000000002</v>
      </c>
    </row>
    <row r="3" spans="1:9">
      <c r="A3" s="69">
        <f t="shared" ref="A3:A54" si="0">MONTH(C3)</f>
        <v>1</v>
      </c>
      <c r="B3" s="193"/>
      <c r="C3" s="114">
        <v>40910</v>
      </c>
      <c r="D3" s="111">
        <v>0.52029999999999998</v>
      </c>
      <c r="E3" s="111">
        <v>0.56779999999999997</v>
      </c>
      <c r="F3" s="111">
        <v>0.40360000000000001</v>
      </c>
      <c r="G3" s="111">
        <v>0.35980000000000001</v>
      </c>
      <c r="H3" s="111">
        <v>0.50870000000000004</v>
      </c>
      <c r="I3" s="111">
        <v>0.46</v>
      </c>
    </row>
    <row r="4" spans="1:9">
      <c r="A4" s="69">
        <f t="shared" si="0"/>
        <v>1</v>
      </c>
      <c r="B4" s="193"/>
      <c r="C4" s="114">
        <v>40917</v>
      </c>
      <c r="D4" s="111">
        <v>0.51449999999999996</v>
      </c>
      <c r="E4" s="111">
        <v>0.56969999999999998</v>
      </c>
      <c r="F4" s="111">
        <v>0.38279999999999997</v>
      </c>
      <c r="G4" s="111">
        <v>0.34350000000000003</v>
      </c>
      <c r="H4" s="111">
        <v>0.53049999999999997</v>
      </c>
      <c r="I4" s="111">
        <v>0.45660000000000001</v>
      </c>
    </row>
    <row r="5" spans="1:9">
      <c r="A5" s="69">
        <f t="shared" si="0"/>
        <v>1</v>
      </c>
      <c r="B5" s="193"/>
      <c r="C5" s="114">
        <v>40924</v>
      </c>
      <c r="D5" s="111">
        <v>0.50670000000000004</v>
      </c>
      <c r="E5" s="111">
        <v>0.57520000000000004</v>
      </c>
      <c r="F5" s="111">
        <v>0.36859999999999998</v>
      </c>
      <c r="G5" s="111">
        <v>0.3372</v>
      </c>
      <c r="H5" s="111">
        <v>0.51639999999999997</v>
      </c>
      <c r="I5" s="111">
        <v>0.45329999999999998</v>
      </c>
    </row>
    <row r="6" spans="1:9">
      <c r="A6" s="69">
        <f t="shared" si="0"/>
        <v>1</v>
      </c>
      <c r="B6" s="193"/>
      <c r="C6" s="114">
        <v>40931</v>
      </c>
      <c r="D6" s="111">
        <v>0.51539999999999997</v>
      </c>
      <c r="E6" s="111">
        <v>0.56869999999999998</v>
      </c>
      <c r="F6" s="111">
        <v>0.36380000000000001</v>
      </c>
      <c r="G6" s="111">
        <v>0.3291</v>
      </c>
      <c r="H6" s="111">
        <v>0.53449999999999998</v>
      </c>
      <c r="I6" s="111">
        <v>0.44900000000000001</v>
      </c>
    </row>
    <row r="7" spans="1:9">
      <c r="A7" s="69">
        <f t="shared" si="0"/>
        <v>1</v>
      </c>
      <c r="B7" s="193"/>
      <c r="C7" s="114">
        <v>40938</v>
      </c>
      <c r="D7" s="111">
        <v>0.51029999999999998</v>
      </c>
      <c r="E7" s="111">
        <v>0.58720000000000006</v>
      </c>
      <c r="F7" s="111">
        <v>0.3695</v>
      </c>
      <c r="G7" s="111">
        <v>0.32419999999999999</v>
      </c>
      <c r="H7" s="111">
        <v>0.55369999999999997</v>
      </c>
      <c r="I7" s="111">
        <v>0.4587</v>
      </c>
    </row>
    <row r="8" spans="1:9">
      <c r="A8" s="69">
        <f t="shared" si="0"/>
        <v>2</v>
      </c>
      <c r="B8" s="193" t="str">
        <f>VLOOKUP(A8,Month!A:B,2,FALSE)</f>
        <v>February</v>
      </c>
      <c r="C8" s="114">
        <v>40945</v>
      </c>
      <c r="D8" s="111">
        <v>0.52400000000000002</v>
      </c>
      <c r="E8" s="111">
        <v>0.58909999999999996</v>
      </c>
      <c r="F8" s="111">
        <v>0.38119999999999998</v>
      </c>
      <c r="G8" s="111">
        <v>0.33379999999999999</v>
      </c>
      <c r="H8" s="111">
        <v>0.56789999999999996</v>
      </c>
      <c r="I8" s="111">
        <v>0.46800000000000003</v>
      </c>
    </row>
    <row r="9" spans="1:9">
      <c r="A9" s="69">
        <f t="shared" si="0"/>
        <v>2</v>
      </c>
      <c r="B9" s="193"/>
      <c r="C9" s="114">
        <v>40952</v>
      </c>
      <c r="D9" s="111">
        <v>0.53169999999999995</v>
      </c>
      <c r="E9" s="111">
        <v>0.57120000000000004</v>
      </c>
      <c r="F9" s="111">
        <v>0.38729999999999998</v>
      </c>
      <c r="G9" s="111">
        <v>0.30549999999999999</v>
      </c>
      <c r="H9" s="111">
        <v>0.61129999999999995</v>
      </c>
      <c r="I9" s="111">
        <v>0.4748</v>
      </c>
    </row>
    <row r="10" spans="1:9">
      <c r="A10" s="69">
        <f t="shared" si="0"/>
        <v>2</v>
      </c>
      <c r="B10" s="193"/>
      <c r="C10" s="114">
        <v>40959</v>
      </c>
      <c r="D10" s="111">
        <v>0.54190000000000005</v>
      </c>
      <c r="E10" s="111">
        <v>0.5514</v>
      </c>
      <c r="F10" s="111">
        <v>0.38800000000000001</v>
      </c>
      <c r="G10" s="111">
        <v>0.31040000000000001</v>
      </c>
      <c r="H10" s="111">
        <v>0.65390000000000004</v>
      </c>
      <c r="I10" s="111">
        <v>0.47199999999999998</v>
      </c>
    </row>
    <row r="11" spans="1:9">
      <c r="A11" s="69">
        <f t="shared" si="0"/>
        <v>2</v>
      </c>
      <c r="B11" s="193"/>
      <c r="C11" s="114">
        <v>40966</v>
      </c>
      <c r="D11" s="111">
        <v>0.5413</v>
      </c>
      <c r="E11" s="111">
        <v>0.57869999999999999</v>
      </c>
      <c r="F11" s="111">
        <v>0.39739999999999998</v>
      </c>
      <c r="G11" s="111">
        <v>0.30449999999999999</v>
      </c>
      <c r="H11" s="111">
        <v>0.65620000000000001</v>
      </c>
      <c r="I11" s="111">
        <v>0.48420000000000002</v>
      </c>
    </row>
    <row r="12" spans="1:9">
      <c r="A12" s="69">
        <f t="shared" si="0"/>
        <v>3</v>
      </c>
      <c r="B12" s="193" t="str">
        <f>VLOOKUP(A12,Month!A:B,2,FALSE)</f>
        <v>March</v>
      </c>
      <c r="C12" s="114">
        <v>40973</v>
      </c>
      <c r="D12" s="111">
        <v>0.53180000000000005</v>
      </c>
      <c r="E12" s="111">
        <v>0.57040000000000002</v>
      </c>
      <c r="F12" s="111">
        <v>0.39900000000000002</v>
      </c>
      <c r="G12" s="111">
        <v>0.30159999999999998</v>
      </c>
      <c r="H12" s="111">
        <v>0.61509999999999998</v>
      </c>
      <c r="I12" s="111">
        <v>0.47149999999999997</v>
      </c>
    </row>
    <row r="13" spans="1:9">
      <c r="A13" s="69">
        <f t="shared" si="0"/>
        <v>3</v>
      </c>
      <c r="B13" s="193"/>
      <c r="C13" s="114">
        <v>40980</v>
      </c>
      <c r="D13" s="111">
        <v>0.54790000000000005</v>
      </c>
      <c r="E13" s="111">
        <v>0.54300000000000004</v>
      </c>
      <c r="F13" s="111">
        <v>0.39300000000000002</v>
      </c>
      <c r="G13" s="111">
        <v>0.3145</v>
      </c>
      <c r="H13" s="111">
        <v>0.56940000000000002</v>
      </c>
      <c r="I13" s="111">
        <v>0.44890000000000002</v>
      </c>
    </row>
    <row r="14" spans="1:9">
      <c r="A14" s="69">
        <f t="shared" si="0"/>
        <v>3</v>
      </c>
      <c r="B14" s="193"/>
      <c r="C14" s="114">
        <v>40987</v>
      </c>
      <c r="D14" s="111">
        <v>0.54590000000000005</v>
      </c>
      <c r="E14" s="111">
        <v>0.56040000000000001</v>
      </c>
      <c r="F14" s="111">
        <v>0.39200000000000002</v>
      </c>
      <c r="G14" s="111">
        <v>0.33150000000000002</v>
      </c>
      <c r="H14" s="111">
        <v>0.5675</v>
      </c>
      <c r="I14" s="111">
        <v>0.46279999999999999</v>
      </c>
    </row>
    <row r="15" spans="1:9">
      <c r="A15" s="69">
        <f t="shared" si="0"/>
        <v>3</v>
      </c>
      <c r="B15" s="193"/>
      <c r="C15" s="114">
        <v>40994</v>
      </c>
      <c r="D15" s="111">
        <v>0.54759999999999998</v>
      </c>
      <c r="E15" s="111">
        <v>0.57669999999999999</v>
      </c>
      <c r="F15" s="111">
        <v>0.3881</v>
      </c>
      <c r="G15" s="111">
        <v>0.3392</v>
      </c>
      <c r="H15" s="111">
        <v>0.5413</v>
      </c>
      <c r="I15" s="111">
        <v>0.4652</v>
      </c>
    </row>
    <row r="16" spans="1:9">
      <c r="A16" s="69">
        <f t="shared" si="0"/>
        <v>4</v>
      </c>
      <c r="B16" s="193" t="str">
        <f>VLOOKUP(A16,Month!A:B,2,FALSE)</f>
        <v>April</v>
      </c>
      <c r="C16" s="114">
        <v>41001</v>
      </c>
      <c r="D16" s="111">
        <v>0.56269999999999998</v>
      </c>
      <c r="E16" s="111">
        <v>0.58919999999999995</v>
      </c>
      <c r="F16" s="111">
        <v>0.39829999999999999</v>
      </c>
      <c r="G16" s="111">
        <v>0.35060000000000002</v>
      </c>
      <c r="H16" s="111">
        <v>0.57999999999999996</v>
      </c>
      <c r="I16" s="111">
        <v>0.48630000000000001</v>
      </c>
    </row>
    <row r="17" spans="1:10">
      <c r="A17" s="69">
        <f t="shared" si="0"/>
        <v>4</v>
      </c>
      <c r="B17" s="193"/>
      <c r="C17" s="114">
        <v>41008</v>
      </c>
      <c r="D17" s="111">
        <v>0.56779999999999997</v>
      </c>
      <c r="E17" s="111">
        <v>0.57430000000000003</v>
      </c>
      <c r="F17" s="111">
        <v>0.39810000000000001</v>
      </c>
      <c r="G17" s="111">
        <v>0.36699999999999999</v>
      </c>
      <c r="H17" s="111">
        <v>0.61470000000000002</v>
      </c>
      <c r="I17" s="111">
        <v>0.48849999999999999</v>
      </c>
    </row>
    <row r="18" spans="1:10">
      <c r="A18" s="69">
        <f t="shared" si="0"/>
        <v>4</v>
      </c>
      <c r="B18" s="193"/>
      <c r="C18" s="114">
        <v>41015</v>
      </c>
      <c r="D18" s="111">
        <v>0.55520000000000003</v>
      </c>
      <c r="E18" s="111">
        <v>0.57830000000000004</v>
      </c>
      <c r="F18" s="111">
        <v>0.39069999999999999</v>
      </c>
      <c r="G18" s="111">
        <v>0.3604</v>
      </c>
      <c r="H18" s="111">
        <v>0.60070000000000001</v>
      </c>
      <c r="I18" s="111">
        <v>0.47749999999999998</v>
      </c>
      <c r="J18" s="167"/>
    </row>
    <row r="19" spans="1:10">
      <c r="A19" s="69">
        <f t="shared" si="0"/>
        <v>4</v>
      </c>
      <c r="B19" s="193"/>
      <c r="C19" s="114">
        <v>41022</v>
      </c>
      <c r="D19" s="111">
        <v>0.55320000000000003</v>
      </c>
      <c r="E19" s="111">
        <v>0.57740000000000002</v>
      </c>
      <c r="F19" s="111">
        <v>0.38869999999999999</v>
      </c>
      <c r="G19" s="111">
        <v>0.35899999999999999</v>
      </c>
      <c r="H19" s="111">
        <v>0.56989999999999996</v>
      </c>
      <c r="I19" s="111">
        <v>0.47370000000000001</v>
      </c>
    </row>
    <row r="20" spans="1:10">
      <c r="A20" s="69">
        <f t="shared" si="0"/>
        <v>4</v>
      </c>
      <c r="B20" s="193"/>
      <c r="C20" s="114">
        <v>41029</v>
      </c>
      <c r="D20" s="111">
        <v>0.54120000000000001</v>
      </c>
      <c r="E20" s="111">
        <v>0.56589999999999996</v>
      </c>
      <c r="F20" s="111">
        <v>0.38319999999999999</v>
      </c>
      <c r="G20" s="111">
        <v>0.3841</v>
      </c>
      <c r="H20" s="111">
        <v>0.5867</v>
      </c>
      <c r="I20" s="111">
        <v>0.48</v>
      </c>
    </row>
    <row r="21" spans="1:10">
      <c r="A21" s="69">
        <f t="shared" si="0"/>
        <v>5</v>
      </c>
      <c r="B21" s="193" t="str">
        <f>VLOOKUP(A21,Month!A:B,2,FALSE)</f>
        <v>May</v>
      </c>
      <c r="C21" s="114">
        <v>41036</v>
      </c>
      <c r="D21" s="111">
        <v>0.5272</v>
      </c>
      <c r="E21" s="111">
        <v>0.56159999999999999</v>
      </c>
      <c r="F21" s="111">
        <v>0.3785</v>
      </c>
      <c r="G21" s="111">
        <v>0.3881</v>
      </c>
      <c r="H21" s="111">
        <v>0.61050000000000004</v>
      </c>
      <c r="I21" s="111">
        <v>0.48470000000000002</v>
      </c>
    </row>
    <row r="22" spans="1:10">
      <c r="A22" s="69">
        <f t="shared" si="0"/>
        <v>5</v>
      </c>
      <c r="B22" s="193"/>
      <c r="C22" s="114">
        <v>41043</v>
      </c>
      <c r="D22" s="111">
        <v>0.50849999999999995</v>
      </c>
      <c r="E22" s="111">
        <v>0.56830000000000003</v>
      </c>
      <c r="F22" s="111">
        <v>0.37230000000000002</v>
      </c>
      <c r="G22" s="111">
        <v>0.38159999999999999</v>
      </c>
      <c r="H22" s="111">
        <v>0.61970000000000003</v>
      </c>
      <c r="I22" s="111">
        <v>0.48549999999999999</v>
      </c>
    </row>
    <row r="23" spans="1:10">
      <c r="A23" s="69">
        <f t="shared" si="0"/>
        <v>5</v>
      </c>
      <c r="B23" s="193"/>
      <c r="C23" s="114">
        <v>41050</v>
      </c>
      <c r="D23" s="111">
        <v>0.49969999999999998</v>
      </c>
      <c r="E23" s="111">
        <v>0.57989999999999997</v>
      </c>
      <c r="F23" s="111">
        <v>0.37669999999999998</v>
      </c>
      <c r="G23" s="111">
        <v>0.38109999999999999</v>
      </c>
      <c r="H23" s="111">
        <v>0.61619999999999997</v>
      </c>
      <c r="I23" s="111">
        <v>0.48730000000000001</v>
      </c>
    </row>
    <row r="24" spans="1:10">
      <c r="A24" s="69">
        <f t="shared" si="0"/>
        <v>5</v>
      </c>
      <c r="B24" s="193"/>
      <c r="C24" s="114">
        <v>41057</v>
      </c>
      <c r="D24" s="111">
        <v>0.49409999999999998</v>
      </c>
      <c r="E24" s="111">
        <v>0.58640000000000003</v>
      </c>
      <c r="F24" s="111">
        <v>0.3735</v>
      </c>
      <c r="G24" s="111">
        <v>0.40050000000000002</v>
      </c>
      <c r="H24" s="111">
        <v>0.62039999999999995</v>
      </c>
      <c r="I24" s="111">
        <v>0.49690000000000001</v>
      </c>
    </row>
    <row r="25" spans="1:10">
      <c r="A25" s="69">
        <f t="shared" si="0"/>
        <v>6</v>
      </c>
      <c r="B25" s="193" t="str">
        <f>VLOOKUP(A25,Month!A:B,2,FALSE)</f>
        <v>June</v>
      </c>
      <c r="C25" s="114">
        <v>41064</v>
      </c>
      <c r="D25" s="111">
        <v>0.49180000000000001</v>
      </c>
      <c r="E25" s="111">
        <v>0.57630000000000003</v>
      </c>
      <c r="F25" s="111">
        <v>0.36709999999999998</v>
      </c>
      <c r="G25" s="111">
        <v>0.3856</v>
      </c>
      <c r="H25" s="111">
        <v>0.64870000000000005</v>
      </c>
      <c r="I25" s="111">
        <v>0.49440000000000001</v>
      </c>
    </row>
    <row r="26" spans="1:10">
      <c r="A26" s="69">
        <f t="shared" si="0"/>
        <v>6</v>
      </c>
      <c r="B26" s="193"/>
      <c r="C26" s="114">
        <v>41071</v>
      </c>
      <c r="D26" s="111">
        <v>0.49</v>
      </c>
      <c r="E26" s="111">
        <v>0.56589999999999996</v>
      </c>
      <c r="F26" s="111">
        <v>0.37859999999999999</v>
      </c>
      <c r="G26" s="111">
        <v>0.36830000000000002</v>
      </c>
      <c r="H26" s="111">
        <v>0.64980000000000004</v>
      </c>
      <c r="I26" s="111">
        <v>0.49070000000000003</v>
      </c>
    </row>
    <row r="27" spans="1:10">
      <c r="A27" s="69">
        <f t="shared" si="0"/>
        <v>6</v>
      </c>
      <c r="B27" s="193"/>
      <c r="C27" s="114">
        <v>41078</v>
      </c>
      <c r="D27" s="111">
        <v>0.49909999999999999</v>
      </c>
      <c r="E27" s="111">
        <v>0.55830000000000002</v>
      </c>
      <c r="F27" s="111">
        <v>0.37580000000000002</v>
      </c>
      <c r="G27" s="111">
        <v>0.36380000000000001</v>
      </c>
      <c r="H27" s="111">
        <v>0.64359999999999995</v>
      </c>
      <c r="I27" s="111">
        <v>0.4854</v>
      </c>
    </row>
    <row r="28" spans="1:10">
      <c r="A28" s="69">
        <f t="shared" si="0"/>
        <v>6</v>
      </c>
      <c r="B28" s="193"/>
      <c r="C28" s="114">
        <v>41085</v>
      </c>
      <c r="D28" s="111">
        <v>0.5131</v>
      </c>
      <c r="E28" s="111">
        <v>0.55249999999999999</v>
      </c>
      <c r="F28" s="111">
        <v>0.36209999999999998</v>
      </c>
      <c r="G28" s="111">
        <v>0.35449999999999998</v>
      </c>
      <c r="H28" s="111">
        <v>0.66959999999999997</v>
      </c>
      <c r="I28" s="111">
        <v>0.48159999999999997</v>
      </c>
    </row>
    <row r="29" spans="1:10">
      <c r="A29" s="69">
        <f t="shared" si="0"/>
        <v>7</v>
      </c>
      <c r="B29" s="193" t="str">
        <f>VLOOKUP(A29,Month!A:B,2,FALSE)</f>
        <v>July</v>
      </c>
      <c r="C29" s="114">
        <v>41092</v>
      </c>
      <c r="D29" s="111">
        <v>0.53139999999999998</v>
      </c>
      <c r="E29" s="111">
        <v>0.55759999999999998</v>
      </c>
      <c r="F29" s="111">
        <v>0.36720000000000003</v>
      </c>
      <c r="G29" s="111">
        <v>0.3291</v>
      </c>
      <c r="H29" s="111">
        <v>0.64200000000000002</v>
      </c>
      <c r="I29" s="111">
        <v>0.4753</v>
      </c>
    </row>
    <row r="30" spans="1:10">
      <c r="A30" s="69">
        <f t="shared" si="0"/>
        <v>7</v>
      </c>
      <c r="B30" s="193"/>
      <c r="C30" s="114">
        <v>41099</v>
      </c>
      <c r="D30" s="111">
        <v>0.53820000000000001</v>
      </c>
      <c r="E30" s="111">
        <v>0.56920000000000004</v>
      </c>
      <c r="F30" s="111">
        <v>0.37969999999999998</v>
      </c>
      <c r="G30" s="111">
        <v>0.33929999999999999</v>
      </c>
      <c r="H30" s="111">
        <v>0.63249999999999995</v>
      </c>
      <c r="I30" s="111">
        <v>0.48020000000000002</v>
      </c>
    </row>
    <row r="31" spans="1:10">
      <c r="A31" s="69">
        <f t="shared" si="0"/>
        <v>7</v>
      </c>
      <c r="B31" s="193"/>
      <c r="C31" s="114">
        <v>41106</v>
      </c>
      <c r="D31" s="111">
        <v>0.54310000000000003</v>
      </c>
      <c r="E31" s="111">
        <v>0.56669999999999998</v>
      </c>
      <c r="F31" s="111">
        <v>0.38519999999999999</v>
      </c>
      <c r="G31" s="111">
        <v>0.34639999999999999</v>
      </c>
      <c r="H31" s="111">
        <v>0.59340000000000004</v>
      </c>
      <c r="I31" s="111">
        <v>0.47289999999999999</v>
      </c>
    </row>
    <row r="32" spans="1:10">
      <c r="A32" s="69">
        <f t="shared" si="0"/>
        <v>7</v>
      </c>
      <c r="B32" s="193"/>
      <c r="C32" s="114">
        <v>41113</v>
      </c>
      <c r="D32" s="111">
        <v>0.52259999999999995</v>
      </c>
      <c r="E32" s="111">
        <v>0.56100000000000005</v>
      </c>
      <c r="F32" s="111">
        <v>0.3906</v>
      </c>
      <c r="G32" s="111">
        <v>0.34100000000000003</v>
      </c>
      <c r="H32" s="111">
        <v>0.58050000000000002</v>
      </c>
      <c r="I32" s="111">
        <v>0.46829999999999999</v>
      </c>
    </row>
    <row r="33" spans="1:9">
      <c r="A33" s="69">
        <f t="shared" si="0"/>
        <v>7</v>
      </c>
      <c r="B33" s="193"/>
      <c r="C33" s="114">
        <v>41120</v>
      </c>
      <c r="D33" s="111">
        <v>0.52090000000000003</v>
      </c>
      <c r="E33" s="111">
        <v>0.55920000000000003</v>
      </c>
      <c r="F33" s="111">
        <v>0.4108</v>
      </c>
      <c r="G33" s="111">
        <v>0.37219999999999998</v>
      </c>
      <c r="H33" s="111">
        <v>0.52210000000000001</v>
      </c>
      <c r="I33" s="111">
        <v>0.46610000000000001</v>
      </c>
    </row>
    <row r="34" spans="1:9">
      <c r="A34" s="69">
        <f t="shared" si="0"/>
        <v>8</v>
      </c>
      <c r="B34" s="193" t="str">
        <f>VLOOKUP(A34,Month!A:B,2,FALSE)</f>
        <v>August</v>
      </c>
      <c r="C34" s="114">
        <v>41127</v>
      </c>
      <c r="D34" s="111">
        <v>0.52070000000000005</v>
      </c>
      <c r="E34" s="111">
        <v>0.53610000000000002</v>
      </c>
      <c r="F34" s="111">
        <v>0.4168</v>
      </c>
      <c r="G34" s="111">
        <v>0.37540000000000001</v>
      </c>
      <c r="H34" s="111">
        <v>0.50760000000000005</v>
      </c>
      <c r="I34" s="111">
        <v>0.45900000000000002</v>
      </c>
    </row>
    <row r="35" spans="1:9">
      <c r="A35" s="69">
        <f t="shared" si="0"/>
        <v>8</v>
      </c>
      <c r="B35" s="193"/>
      <c r="C35" s="114">
        <v>41134</v>
      </c>
      <c r="D35" s="111">
        <v>0.52990000000000004</v>
      </c>
      <c r="E35" s="111">
        <v>0.5524</v>
      </c>
      <c r="F35" s="111">
        <v>0.40660000000000002</v>
      </c>
      <c r="G35" s="111">
        <v>0.36009999999999998</v>
      </c>
      <c r="H35" s="111">
        <v>0.53539999999999999</v>
      </c>
      <c r="I35" s="111">
        <v>0.46360000000000001</v>
      </c>
    </row>
    <row r="36" spans="1:9">
      <c r="A36" s="69">
        <f t="shared" si="0"/>
        <v>8</v>
      </c>
      <c r="B36" s="193"/>
      <c r="C36" s="114">
        <v>41141</v>
      </c>
      <c r="D36" s="111">
        <v>0.55600000000000005</v>
      </c>
      <c r="E36" s="111">
        <v>0.55840000000000001</v>
      </c>
      <c r="F36" s="111">
        <v>0.39510000000000001</v>
      </c>
      <c r="G36" s="111">
        <v>0.36480000000000001</v>
      </c>
      <c r="H36" s="111">
        <v>0.53879999999999995</v>
      </c>
      <c r="I36" s="111">
        <v>0.46429999999999999</v>
      </c>
    </row>
    <row r="37" spans="1:9">
      <c r="A37" s="69">
        <f t="shared" si="0"/>
        <v>8</v>
      </c>
      <c r="B37" s="193"/>
      <c r="C37" s="114">
        <v>41148</v>
      </c>
      <c r="D37" s="111">
        <v>0.56259999999999999</v>
      </c>
      <c r="E37" s="111">
        <v>0.58040000000000003</v>
      </c>
      <c r="F37" s="111">
        <v>0.39789999999999998</v>
      </c>
      <c r="G37" s="111">
        <v>0.3427</v>
      </c>
      <c r="H37" s="111">
        <v>0.50060000000000004</v>
      </c>
      <c r="I37" s="111">
        <v>0.45300000000000001</v>
      </c>
    </row>
    <row r="38" spans="1:9">
      <c r="A38" s="69">
        <f t="shared" si="0"/>
        <v>9</v>
      </c>
      <c r="B38" s="193" t="str">
        <f>VLOOKUP(A38,Month!A:B,2,FALSE)</f>
        <v>September</v>
      </c>
      <c r="C38" s="114">
        <v>41155</v>
      </c>
      <c r="D38" s="111">
        <v>0.56950000000000001</v>
      </c>
      <c r="E38" s="111">
        <v>0.57940000000000003</v>
      </c>
      <c r="F38" s="111">
        <v>0.41189999999999999</v>
      </c>
      <c r="G38" s="111">
        <v>0.33760000000000001</v>
      </c>
      <c r="H38" s="111">
        <v>0.47710000000000002</v>
      </c>
      <c r="I38" s="111">
        <v>0.45300000000000001</v>
      </c>
    </row>
    <row r="39" spans="1:9">
      <c r="A39" s="69">
        <f t="shared" si="0"/>
        <v>9</v>
      </c>
      <c r="B39" s="193"/>
      <c r="C39" s="114">
        <v>41162</v>
      </c>
      <c r="D39" s="111">
        <v>0.56120000000000003</v>
      </c>
      <c r="E39" s="111">
        <v>0.56789999999999996</v>
      </c>
      <c r="F39" s="111">
        <v>0.41510000000000002</v>
      </c>
      <c r="G39" s="111">
        <v>0.34239999999999998</v>
      </c>
      <c r="H39" s="111">
        <v>0.45</v>
      </c>
      <c r="I39" s="111">
        <v>0.44390000000000002</v>
      </c>
    </row>
    <row r="40" spans="1:9">
      <c r="A40" s="69">
        <f t="shared" si="0"/>
        <v>9</v>
      </c>
      <c r="B40" s="193"/>
      <c r="C40" s="114">
        <v>41169</v>
      </c>
      <c r="D40" s="111">
        <v>0.54959999999999998</v>
      </c>
      <c r="E40" s="111">
        <v>0.54390000000000005</v>
      </c>
      <c r="F40" s="111">
        <v>0.43190000000000001</v>
      </c>
      <c r="G40" s="111">
        <v>0.34110000000000001</v>
      </c>
      <c r="H40" s="111">
        <v>0.4803</v>
      </c>
      <c r="I40" s="111">
        <v>0.44929999999999998</v>
      </c>
    </row>
    <row r="41" spans="1:9">
      <c r="A41" s="69">
        <f t="shared" si="0"/>
        <v>9</v>
      </c>
      <c r="B41" s="193"/>
      <c r="C41" s="114">
        <v>41176</v>
      </c>
      <c r="D41" s="111">
        <v>0.52559999999999996</v>
      </c>
      <c r="E41" s="111">
        <v>0.51580000000000004</v>
      </c>
      <c r="F41" s="111">
        <v>0.44280000000000003</v>
      </c>
      <c r="G41" s="111">
        <v>0.33729999999999999</v>
      </c>
      <c r="H41" s="111">
        <v>0.43519999999999998</v>
      </c>
      <c r="I41" s="111">
        <v>0.43280000000000002</v>
      </c>
    </row>
    <row r="42" spans="1:9">
      <c r="A42" s="69">
        <f t="shared" si="0"/>
        <v>10</v>
      </c>
      <c r="B42" s="193" t="str">
        <f>VLOOKUP(A42,Month!A:B,2,FALSE)</f>
        <v>October</v>
      </c>
      <c r="C42" s="114">
        <v>41183</v>
      </c>
      <c r="D42" s="111">
        <v>0.50619999999999998</v>
      </c>
      <c r="E42" s="111">
        <v>0.49109999999999998</v>
      </c>
      <c r="F42" s="111">
        <v>0.44</v>
      </c>
      <c r="G42" s="111">
        <v>0.34079999999999999</v>
      </c>
      <c r="H42" s="111">
        <v>0.37809999999999999</v>
      </c>
      <c r="I42" s="111">
        <v>0.41249999999999998</v>
      </c>
    </row>
    <row r="43" spans="1:9">
      <c r="A43" s="69">
        <f t="shared" si="0"/>
        <v>10</v>
      </c>
      <c r="B43" s="193"/>
      <c r="C43" s="114">
        <v>41190</v>
      </c>
      <c r="D43" s="111">
        <v>0.50600000000000001</v>
      </c>
      <c r="E43" s="111">
        <v>0.51829999999999998</v>
      </c>
      <c r="F43" s="111">
        <v>0.47110000000000002</v>
      </c>
      <c r="G43" s="111">
        <v>0.36370000000000002</v>
      </c>
      <c r="H43" s="111">
        <v>0.36759999999999998</v>
      </c>
      <c r="I43" s="111">
        <v>0.43009999999999998</v>
      </c>
    </row>
    <row r="44" spans="1:9">
      <c r="A44" s="69">
        <f t="shared" si="0"/>
        <v>10</v>
      </c>
      <c r="B44" s="193"/>
      <c r="C44" s="114">
        <v>41197</v>
      </c>
      <c r="D44" s="111"/>
      <c r="E44" s="111">
        <v>0.51939999999999997</v>
      </c>
      <c r="F44" s="111">
        <v>0.47949999999999998</v>
      </c>
      <c r="G44" s="111">
        <v>0.37969999999999998</v>
      </c>
      <c r="H44" s="111">
        <v>0.34200000000000003</v>
      </c>
      <c r="I44" s="111">
        <v>0.43020000000000003</v>
      </c>
    </row>
    <row r="45" spans="1:9">
      <c r="A45" s="69">
        <f t="shared" si="0"/>
        <v>10</v>
      </c>
      <c r="B45" s="193"/>
      <c r="C45" s="114">
        <v>41204</v>
      </c>
      <c r="D45" s="111"/>
      <c r="E45" s="111">
        <v>0.5161</v>
      </c>
      <c r="F45" s="111">
        <v>0.49519999999999997</v>
      </c>
      <c r="G45" s="111">
        <v>0.37180000000000002</v>
      </c>
      <c r="H45" s="111">
        <v>0.33200000000000002</v>
      </c>
      <c r="I45" s="111">
        <v>0.42880000000000001</v>
      </c>
    </row>
    <row r="46" spans="1:9">
      <c r="A46" s="69">
        <f t="shared" si="0"/>
        <v>10</v>
      </c>
      <c r="B46" s="193"/>
      <c r="C46" s="114">
        <v>41211</v>
      </c>
      <c r="D46" s="111"/>
      <c r="E46" s="111">
        <v>0.51339999999999997</v>
      </c>
      <c r="F46" s="111">
        <v>0.50549999999999995</v>
      </c>
      <c r="G46" s="111">
        <v>0.37159999999999999</v>
      </c>
      <c r="H46" s="111">
        <v>0.34560000000000002</v>
      </c>
      <c r="I46" s="111">
        <v>0.434</v>
      </c>
    </row>
    <row r="47" spans="1:9">
      <c r="A47" s="69">
        <f t="shared" si="0"/>
        <v>11</v>
      </c>
      <c r="B47" s="193" t="str">
        <f>VLOOKUP(A47,Month!A:B,2,FALSE)</f>
        <v>November</v>
      </c>
      <c r="C47" s="114">
        <v>41218</v>
      </c>
      <c r="D47" s="111"/>
      <c r="E47" s="111">
        <v>0.5111</v>
      </c>
      <c r="F47" s="111">
        <v>0.53380000000000005</v>
      </c>
      <c r="G47" s="111">
        <v>0.38140000000000002</v>
      </c>
      <c r="H47" s="111">
        <v>0.3342</v>
      </c>
      <c r="I47" s="111">
        <v>0.44009999999999999</v>
      </c>
    </row>
    <row r="48" spans="1:9">
      <c r="A48" s="69">
        <f t="shared" si="0"/>
        <v>11</v>
      </c>
      <c r="B48" s="193"/>
      <c r="C48" s="114">
        <v>41225</v>
      </c>
      <c r="D48" s="111"/>
      <c r="E48" s="111">
        <v>0.51719999999999999</v>
      </c>
      <c r="F48" s="111">
        <v>0.50249999999999995</v>
      </c>
      <c r="G48" s="111">
        <v>0.39700000000000002</v>
      </c>
      <c r="H48" s="111">
        <v>0.31580000000000003</v>
      </c>
      <c r="I48" s="111">
        <v>0.43309999999999998</v>
      </c>
    </row>
    <row r="49" spans="1:9">
      <c r="A49" s="69">
        <f t="shared" si="0"/>
        <v>11</v>
      </c>
      <c r="B49" s="193"/>
      <c r="C49" s="114">
        <v>41232</v>
      </c>
      <c r="D49" s="111"/>
      <c r="E49" s="111">
        <v>0.49559999999999998</v>
      </c>
      <c r="F49" s="111">
        <v>0.49640000000000001</v>
      </c>
      <c r="G49" s="111">
        <v>0.39939999999999998</v>
      </c>
      <c r="H49" s="111">
        <v>0.32519999999999999</v>
      </c>
      <c r="I49" s="111">
        <v>0.42909999999999998</v>
      </c>
    </row>
    <row r="50" spans="1:9">
      <c r="A50" s="69">
        <f t="shared" si="0"/>
        <v>11</v>
      </c>
      <c r="B50" s="193"/>
      <c r="C50" s="114">
        <v>41239</v>
      </c>
      <c r="D50" s="111"/>
      <c r="E50" s="111">
        <v>0.49390000000000001</v>
      </c>
      <c r="F50" s="111">
        <v>0.51670000000000005</v>
      </c>
      <c r="G50" s="111">
        <v>0.40010000000000001</v>
      </c>
      <c r="H50" s="111">
        <v>0.29859999999999998</v>
      </c>
      <c r="I50" s="111">
        <v>0.42730000000000001</v>
      </c>
    </row>
    <row r="51" spans="1:9">
      <c r="A51" s="69">
        <f t="shared" si="0"/>
        <v>12</v>
      </c>
      <c r="B51" s="193" t="str">
        <f>VLOOKUP(A51,Month!A:B,2,FALSE)</f>
        <v>December</v>
      </c>
      <c r="C51" s="114">
        <v>41246</v>
      </c>
      <c r="D51" s="111"/>
      <c r="E51" s="111">
        <v>0.49969999999999998</v>
      </c>
      <c r="F51" s="111">
        <v>0.53580000000000005</v>
      </c>
      <c r="G51" s="111">
        <v>0.39529999999999998</v>
      </c>
      <c r="H51" s="111">
        <v>0.30430000000000001</v>
      </c>
      <c r="I51" s="111">
        <v>0.43380000000000002</v>
      </c>
    </row>
    <row r="52" spans="1:9">
      <c r="A52" s="69">
        <f t="shared" si="0"/>
        <v>12</v>
      </c>
      <c r="B52" s="193"/>
      <c r="C52" s="114">
        <v>41253</v>
      </c>
      <c r="D52" s="111"/>
      <c r="E52" s="111">
        <v>0.49080000000000001</v>
      </c>
      <c r="F52" s="111">
        <v>0.54520000000000002</v>
      </c>
      <c r="G52" s="111">
        <v>0.39269999999999999</v>
      </c>
      <c r="H52" s="111">
        <v>0.30840000000000001</v>
      </c>
      <c r="I52" s="111">
        <v>0.43430000000000002</v>
      </c>
    </row>
    <row r="53" spans="1:9">
      <c r="A53" s="69">
        <f t="shared" si="0"/>
        <v>12</v>
      </c>
      <c r="B53" s="193"/>
      <c r="C53" s="114">
        <v>41260</v>
      </c>
      <c r="D53" s="111"/>
      <c r="E53" s="111">
        <v>0.49859999999999999</v>
      </c>
      <c r="F53" s="111">
        <v>0.55779999999999996</v>
      </c>
      <c r="G53" s="111">
        <v>0.38219999999999998</v>
      </c>
      <c r="H53" s="111">
        <v>0.3115</v>
      </c>
      <c r="I53" s="111">
        <v>0.44919999999999999</v>
      </c>
    </row>
    <row r="54" spans="1:9">
      <c r="A54" s="69">
        <f t="shared" si="0"/>
        <v>12</v>
      </c>
      <c r="B54" s="193"/>
      <c r="C54" s="114">
        <v>41267</v>
      </c>
      <c r="D54" s="111"/>
      <c r="E54" s="111">
        <v>0.5171</v>
      </c>
      <c r="F54" s="111">
        <v>0.56740000000000002</v>
      </c>
      <c r="G54" s="111">
        <v>0.39739999999999998</v>
      </c>
      <c r="H54" s="111">
        <v>0.32540000000000002</v>
      </c>
      <c r="I54" s="111">
        <v>0.4602</v>
      </c>
    </row>
    <row r="55" spans="1:9">
      <c r="C55" s="155" t="s">
        <v>235</v>
      </c>
      <c r="D55" s="155">
        <f>SUBTOTAL(1,D3:D54)</f>
        <v>0.52991219512195142</v>
      </c>
      <c r="E55" s="111">
        <v>0.56889999999999996</v>
      </c>
      <c r="F55" s="111">
        <v>0.40760000000000002</v>
      </c>
      <c r="G55" s="111">
        <v>0.3518</v>
      </c>
      <c r="H55" s="111">
        <v>0.50339999999999996</v>
      </c>
      <c r="I55" s="111"/>
    </row>
  </sheetData>
  <mergeCells count="12">
    <mergeCell ref="B8:B11"/>
    <mergeCell ref="B2:B7"/>
    <mergeCell ref="B51:B54"/>
    <mergeCell ref="B38:B41"/>
    <mergeCell ref="B47:B50"/>
    <mergeCell ref="B42:B46"/>
    <mergeCell ref="B25:B28"/>
    <mergeCell ref="B12:B15"/>
    <mergeCell ref="B34:B37"/>
    <mergeCell ref="B29:B33"/>
    <mergeCell ref="B21:B24"/>
    <mergeCell ref="B16:B20"/>
  </mergeCells>
  <phoneticPr fontId="3" type="noConversion"/>
  <pageMargins left="0.75" right="0.75" top="1" bottom="1" header="0.5" footer="0.5"/>
  <pageSetup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dimension ref="A1:I55"/>
  <sheetViews>
    <sheetView topLeftCell="A13" zoomScale="130" zoomScaleNormal="130" workbookViewId="0">
      <selection activeCell="D197" sqref="D197:E199"/>
    </sheetView>
  </sheetViews>
  <sheetFormatPr defaultRowHeight="11.25"/>
  <cols>
    <col min="1" max="2" width="9.140625" style="11"/>
    <col min="3" max="5" width="9.85546875" style="11" customWidth="1"/>
    <col min="6" max="7" width="9.140625" style="11"/>
    <col min="8" max="8" width="9.5703125" style="11" bestFit="1" customWidth="1"/>
    <col min="9" max="16384" width="9.140625" style="11"/>
  </cols>
  <sheetData>
    <row r="1" spans="1:9">
      <c r="A1" s="23" t="s">
        <v>107</v>
      </c>
      <c r="B1" s="23" t="s">
        <v>121</v>
      </c>
      <c r="C1" s="23"/>
      <c r="D1" s="23">
        <v>2012</v>
      </c>
      <c r="E1" s="23">
        <v>2011</v>
      </c>
      <c r="F1" s="23">
        <v>2010</v>
      </c>
      <c r="G1" s="112">
        <v>2009</v>
      </c>
      <c r="H1" s="112">
        <v>2008</v>
      </c>
      <c r="I1" s="11" t="s">
        <v>12</v>
      </c>
    </row>
    <row r="2" spans="1:9">
      <c r="A2" s="23">
        <v>12</v>
      </c>
      <c r="B2" s="175" t="str">
        <f>VLOOKUP(A2,Month!A:B,2,FALSE)</f>
        <v>December</v>
      </c>
      <c r="C2" s="114">
        <v>40903</v>
      </c>
      <c r="D2" s="123">
        <f>E54</f>
        <v>14.605</v>
      </c>
      <c r="E2" s="13"/>
      <c r="F2" s="13"/>
      <c r="G2" s="13">
        <v>15.290100000000001</v>
      </c>
      <c r="H2" s="13">
        <v>13.970033333333333</v>
      </c>
      <c r="I2" s="13">
        <f>AVERAGE(E2:H2)</f>
        <v>14.630066666666668</v>
      </c>
    </row>
    <row r="3" spans="1:9">
      <c r="A3" s="23">
        <f t="shared" ref="A3:A33" si="0">MONTH(C3)</f>
        <v>1</v>
      </c>
      <c r="B3" s="194" t="str">
        <f>VLOOKUP(A3,Month!A:B,2,FALSE)</f>
        <v>January</v>
      </c>
      <c r="C3" s="161">
        <v>40910</v>
      </c>
      <c r="D3" s="13">
        <v>14.46</v>
      </c>
      <c r="E3" s="13">
        <v>13.784000000000001</v>
      </c>
      <c r="F3" s="13">
        <v>14.754</v>
      </c>
      <c r="G3" s="13">
        <v>14.965999999999999</v>
      </c>
      <c r="H3" s="13">
        <v>14.21</v>
      </c>
      <c r="I3" s="13">
        <f t="shared" ref="I3:I55" si="1">AVERAGE(E3:H3)</f>
        <v>14.4285</v>
      </c>
    </row>
    <row r="4" spans="1:9">
      <c r="A4" s="23">
        <f t="shared" si="0"/>
        <v>1</v>
      </c>
      <c r="B4" s="194"/>
      <c r="C4" s="161">
        <v>40917</v>
      </c>
      <c r="D4" s="13">
        <v>14.44</v>
      </c>
      <c r="E4" s="13">
        <v>13.555999999999999</v>
      </c>
      <c r="F4" s="13">
        <v>14.022500000000001</v>
      </c>
      <c r="G4" s="13">
        <v>13.850019999999999</v>
      </c>
      <c r="H4" s="13">
        <v>14.25</v>
      </c>
      <c r="I4" s="13">
        <f t="shared" si="1"/>
        <v>13.91963</v>
      </c>
    </row>
    <row r="5" spans="1:9">
      <c r="A5" s="23">
        <f t="shared" si="0"/>
        <v>1</v>
      </c>
      <c r="B5" s="194"/>
      <c r="C5" s="161">
        <v>40924</v>
      </c>
      <c r="D5" s="13">
        <v>14.535</v>
      </c>
      <c r="E5" s="13">
        <v>15.43</v>
      </c>
      <c r="F5" s="13">
        <v>13.865</v>
      </c>
      <c r="G5" s="13">
        <v>12.900074999999999</v>
      </c>
      <c r="H5" s="13">
        <v>14.2475</v>
      </c>
      <c r="I5" s="13">
        <f t="shared" si="1"/>
        <v>14.110643750000001</v>
      </c>
    </row>
    <row r="6" spans="1:9">
      <c r="A6" s="23">
        <f t="shared" si="0"/>
        <v>1</v>
      </c>
      <c r="B6" s="194"/>
      <c r="C6" s="161">
        <v>40931</v>
      </c>
      <c r="D6" s="13">
        <v>14.635</v>
      </c>
      <c r="E6" s="13">
        <v>15.034000000000001</v>
      </c>
      <c r="F6" s="13">
        <v>14.064</v>
      </c>
      <c r="G6" s="13">
        <v>12.13002</v>
      </c>
      <c r="H6" s="13">
        <v>14.754020000000001</v>
      </c>
      <c r="I6" s="13">
        <f t="shared" si="1"/>
        <v>13.995509999999999</v>
      </c>
    </row>
    <row r="7" spans="1:9">
      <c r="A7" s="23">
        <f t="shared" si="0"/>
        <v>1</v>
      </c>
      <c r="B7" s="194"/>
      <c r="C7" s="161">
        <v>40938</v>
      </c>
      <c r="D7" s="13">
        <v>13.879</v>
      </c>
      <c r="E7" s="13">
        <v>15.896000000000001</v>
      </c>
      <c r="F7" s="13">
        <v>14.246</v>
      </c>
      <c r="G7" s="13">
        <v>12.256060000000002</v>
      </c>
      <c r="H7" s="13">
        <v>15.316020000000002</v>
      </c>
      <c r="I7" s="13">
        <f t="shared" si="1"/>
        <v>14.428520000000001</v>
      </c>
    </row>
    <row r="8" spans="1:9">
      <c r="A8" s="23">
        <f t="shared" si="0"/>
        <v>2</v>
      </c>
      <c r="B8" s="194" t="str">
        <f>VLOOKUP(A8,Month!A:B,2,FALSE)</f>
        <v>February</v>
      </c>
      <c r="C8" s="161">
        <v>40945</v>
      </c>
      <c r="D8" s="13">
        <v>13.715</v>
      </c>
      <c r="E8" s="13">
        <v>15.956</v>
      </c>
      <c r="F8" s="13">
        <v>14.34</v>
      </c>
      <c r="G8" s="13">
        <v>12.67008</v>
      </c>
      <c r="H8" s="13">
        <v>15.904000000000002</v>
      </c>
      <c r="I8" s="13">
        <f t="shared" si="1"/>
        <v>14.71752</v>
      </c>
    </row>
    <row r="9" spans="1:9">
      <c r="A9" s="23">
        <f t="shared" si="0"/>
        <v>2</v>
      </c>
      <c r="B9" s="194"/>
      <c r="C9" s="161">
        <v>40952</v>
      </c>
      <c r="D9" s="13">
        <v>14.135</v>
      </c>
      <c r="E9" s="13">
        <v>15.093999999999999</v>
      </c>
      <c r="F9" s="13">
        <v>13.772500000000001</v>
      </c>
      <c r="G9" s="13">
        <v>12.125050000000002</v>
      </c>
      <c r="H9" s="13">
        <v>16.522525000000002</v>
      </c>
      <c r="I9" s="13">
        <f t="shared" si="1"/>
        <v>14.378518750000001</v>
      </c>
    </row>
    <row r="10" spans="1:9">
      <c r="A10" s="23">
        <f t="shared" si="0"/>
        <v>2</v>
      </c>
      <c r="B10" s="194"/>
      <c r="C10" s="161">
        <v>40959</v>
      </c>
      <c r="D10" s="13">
        <v>14.205</v>
      </c>
      <c r="E10" s="13">
        <v>13.795</v>
      </c>
      <c r="F10" s="13">
        <v>13.47</v>
      </c>
      <c r="G10" s="13">
        <v>12.21804</v>
      </c>
      <c r="H10" s="13">
        <v>17.276020000000003</v>
      </c>
      <c r="I10" s="13">
        <f t="shared" si="1"/>
        <v>14.189765000000001</v>
      </c>
    </row>
    <row r="11" spans="1:9">
      <c r="A11" s="23">
        <f t="shared" si="0"/>
        <v>2</v>
      </c>
      <c r="B11" s="194"/>
      <c r="C11" s="161">
        <v>40966</v>
      </c>
      <c r="D11" s="13">
        <v>14.265000000000001</v>
      </c>
      <c r="E11" s="13">
        <v>13.826000000000001</v>
      </c>
      <c r="F11" s="13">
        <v>13.178000000000001</v>
      </c>
      <c r="G11" s="13">
        <v>12.090040000000002</v>
      </c>
      <c r="H11" s="13">
        <v>17.804000000000002</v>
      </c>
      <c r="I11" s="13">
        <f t="shared" si="1"/>
        <v>14.224510000000002</v>
      </c>
    </row>
    <row r="12" spans="1:9">
      <c r="A12" s="23">
        <f t="shared" si="0"/>
        <v>3</v>
      </c>
      <c r="B12" s="194" t="str">
        <f>VLOOKUP(A12,Month!A:B,2,FALSE)</f>
        <v>March</v>
      </c>
      <c r="C12" s="161">
        <v>40973</v>
      </c>
      <c r="D12" s="13">
        <v>13.93</v>
      </c>
      <c r="E12" s="13">
        <v>13.194000000000001</v>
      </c>
      <c r="F12" s="13">
        <v>12.448</v>
      </c>
      <c r="G12" s="13">
        <v>12.10202</v>
      </c>
      <c r="H12" s="13">
        <v>18.5</v>
      </c>
      <c r="I12" s="13">
        <f t="shared" si="1"/>
        <v>14.061005000000002</v>
      </c>
    </row>
    <row r="13" spans="1:9">
      <c r="A13" s="23">
        <f t="shared" si="0"/>
        <v>3</v>
      </c>
      <c r="B13" s="194"/>
      <c r="C13" s="161">
        <v>40980</v>
      </c>
      <c r="D13" s="13">
        <v>14.535</v>
      </c>
      <c r="E13" s="13">
        <v>13.178000000000001</v>
      </c>
      <c r="F13" s="13">
        <v>12.603999999999999</v>
      </c>
      <c r="G13" s="13">
        <v>12.170060000000001</v>
      </c>
      <c r="H13" s="13">
        <v>18.102550000000001</v>
      </c>
      <c r="I13" s="13">
        <f t="shared" si="1"/>
        <v>14.013652500000001</v>
      </c>
    </row>
    <row r="14" spans="1:9">
      <c r="A14" s="23">
        <f t="shared" si="0"/>
        <v>3</v>
      </c>
      <c r="B14" s="194"/>
      <c r="C14" s="161">
        <v>40987</v>
      </c>
      <c r="D14" s="13">
        <v>14.6</v>
      </c>
      <c r="E14" s="13">
        <v>14.04</v>
      </c>
      <c r="F14" s="13">
        <v>12.63</v>
      </c>
      <c r="G14" s="13">
        <v>12.480080000000003</v>
      </c>
      <c r="H14" s="13">
        <v>19.150080000000003</v>
      </c>
      <c r="I14" s="13">
        <f t="shared" si="1"/>
        <v>14.575040000000001</v>
      </c>
    </row>
    <row r="15" spans="1:9">
      <c r="A15" s="23">
        <f t="shared" si="0"/>
        <v>3</v>
      </c>
      <c r="B15" s="194"/>
      <c r="C15" s="161">
        <v>40994</v>
      </c>
      <c r="D15" s="13">
        <v>14.765000000000001</v>
      </c>
      <c r="E15" s="13">
        <v>13.866</v>
      </c>
      <c r="F15" s="13">
        <v>12.3825</v>
      </c>
      <c r="G15" s="13">
        <v>12.414020000000001</v>
      </c>
      <c r="H15" s="13">
        <v>19.894000000000002</v>
      </c>
      <c r="I15" s="13">
        <f t="shared" si="1"/>
        <v>14.639130000000002</v>
      </c>
    </row>
    <row r="16" spans="1:9">
      <c r="A16" s="23">
        <f t="shared" si="0"/>
        <v>4</v>
      </c>
      <c r="B16" s="194" t="str">
        <f>VLOOKUP(A16,Month!A:B,2,FALSE)</f>
        <v>April</v>
      </c>
      <c r="C16" s="161">
        <v>41001</v>
      </c>
      <c r="D16" s="13">
        <v>15.045</v>
      </c>
      <c r="E16" s="13">
        <v>13.88</v>
      </c>
      <c r="F16" s="13">
        <v>12.956</v>
      </c>
      <c r="G16" s="13">
        <v>13.010075000000002</v>
      </c>
      <c r="H16" s="13">
        <v>20.840019999999999</v>
      </c>
      <c r="I16" s="13">
        <f t="shared" si="1"/>
        <v>15.171523749999999</v>
      </c>
    </row>
    <row r="17" spans="1:9">
      <c r="A17" s="23">
        <f t="shared" si="0"/>
        <v>4</v>
      </c>
      <c r="B17" s="194"/>
      <c r="C17" s="161">
        <v>41008</v>
      </c>
      <c r="D17" s="13">
        <v>15.31</v>
      </c>
      <c r="E17" s="13">
        <v>13.6</v>
      </c>
      <c r="F17" s="13">
        <v>12.962</v>
      </c>
      <c r="G17" s="13">
        <v>13.102080000000001</v>
      </c>
      <c r="H17" s="13">
        <v>22.63</v>
      </c>
      <c r="I17" s="13">
        <f t="shared" si="1"/>
        <v>15.573519999999998</v>
      </c>
    </row>
    <row r="18" spans="1:9">
      <c r="A18" s="23">
        <f t="shared" si="0"/>
        <v>4</v>
      </c>
      <c r="B18" s="194"/>
      <c r="C18" s="161">
        <v>41015</v>
      </c>
      <c r="D18" s="13">
        <v>15.505000000000001</v>
      </c>
      <c r="E18" s="13">
        <v>13.959</v>
      </c>
      <c r="F18" s="13">
        <v>12.465999999999999</v>
      </c>
      <c r="G18" s="13">
        <v>12.850060000000001</v>
      </c>
      <c r="H18" s="13">
        <v>23.884</v>
      </c>
      <c r="I18" s="13">
        <f t="shared" si="1"/>
        <v>15.789764999999999</v>
      </c>
    </row>
    <row r="19" spans="1:9">
      <c r="A19" s="23">
        <f t="shared" si="0"/>
        <v>4</v>
      </c>
      <c r="B19" s="194"/>
      <c r="C19" s="161">
        <v>41022</v>
      </c>
      <c r="D19" s="13">
        <v>14.984999999999999</v>
      </c>
      <c r="E19" s="13">
        <v>14.387</v>
      </c>
      <c r="F19" s="13">
        <v>12.273999999999999</v>
      </c>
      <c r="G19" s="13">
        <v>12.848020000000002</v>
      </c>
      <c r="H19" s="13">
        <v>21.654019999999999</v>
      </c>
      <c r="I19" s="13">
        <f t="shared" si="1"/>
        <v>15.290760000000002</v>
      </c>
    </row>
    <row r="20" spans="1:9">
      <c r="A20" s="23">
        <f t="shared" si="0"/>
        <v>4</v>
      </c>
      <c r="B20" s="194"/>
      <c r="C20" s="161">
        <v>41029</v>
      </c>
      <c r="D20" s="13">
        <v>14.955</v>
      </c>
      <c r="E20" s="13">
        <v>14.66</v>
      </c>
      <c r="F20" s="13">
        <v>11.884</v>
      </c>
      <c r="G20" s="13">
        <v>12.678020000000002</v>
      </c>
      <c r="H20" s="13">
        <v>21.655999999999999</v>
      </c>
      <c r="I20" s="13">
        <f t="shared" si="1"/>
        <v>15.219505</v>
      </c>
    </row>
    <row r="21" spans="1:9">
      <c r="A21" s="23">
        <f t="shared" si="0"/>
        <v>5</v>
      </c>
      <c r="B21" s="194" t="str">
        <f>VLOOKUP(A21,Month!A:B,2,FALSE)</f>
        <v>May</v>
      </c>
      <c r="C21" s="161">
        <v>41036</v>
      </c>
      <c r="D21" s="13">
        <v>15.484999999999999</v>
      </c>
      <c r="E21" s="13">
        <v>14.044</v>
      </c>
      <c r="F21" s="13">
        <v>13.536</v>
      </c>
      <c r="G21" s="13">
        <v>12.060040000000001</v>
      </c>
      <c r="H21" s="13">
        <v>21.246019999999998</v>
      </c>
      <c r="I21" s="13">
        <f t="shared" si="1"/>
        <v>15.221515</v>
      </c>
    </row>
    <row r="22" spans="1:9">
      <c r="A22" s="23">
        <f t="shared" si="0"/>
        <v>5</v>
      </c>
      <c r="B22" s="194"/>
      <c r="C22" s="161">
        <v>41043</v>
      </c>
      <c r="D22" s="13">
        <v>15.175000000000001</v>
      </c>
      <c r="E22" s="13">
        <v>14.7</v>
      </c>
      <c r="F22" s="13">
        <v>11.87</v>
      </c>
      <c r="G22" s="13">
        <v>12.042040000000002</v>
      </c>
      <c r="H22" s="13">
        <v>20.472000000000001</v>
      </c>
      <c r="I22" s="13">
        <f t="shared" si="1"/>
        <v>14.77101</v>
      </c>
    </row>
    <row r="23" spans="1:9">
      <c r="A23" s="23">
        <f t="shared" si="0"/>
        <v>5</v>
      </c>
      <c r="B23" s="194"/>
      <c r="C23" s="161">
        <v>41050</v>
      </c>
      <c r="D23" s="13">
        <v>14.505000000000001</v>
      </c>
      <c r="E23" s="13">
        <v>15.141</v>
      </c>
      <c r="F23" s="13">
        <v>11.744</v>
      </c>
      <c r="G23" s="13">
        <v>12.082575000000002</v>
      </c>
      <c r="H23" s="13">
        <v>19</v>
      </c>
      <c r="I23" s="13">
        <f t="shared" si="1"/>
        <v>14.491893749999999</v>
      </c>
    </row>
    <row r="24" spans="1:9">
      <c r="A24" s="23">
        <f t="shared" si="0"/>
        <v>5</v>
      </c>
      <c r="B24" s="194"/>
      <c r="C24" s="161">
        <v>41057</v>
      </c>
      <c r="D24" s="13">
        <v>14.04</v>
      </c>
      <c r="E24" s="13">
        <v>14.666</v>
      </c>
      <c r="F24" s="13">
        <v>11.11</v>
      </c>
      <c r="G24" s="13">
        <v>12.576060000000002</v>
      </c>
      <c r="H24" s="13">
        <v>19.167999999999999</v>
      </c>
      <c r="I24" s="13">
        <f t="shared" si="1"/>
        <v>14.380015</v>
      </c>
    </row>
    <row r="25" spans="1:9">
      <c r="A25" s="23">
        <f t="shared" si="0"/>
        <v>6</v>
      </c>
      <c r="B25" s="194" t="str">
        <f>VLOOKUP(A25,Month!A:B,2,FALSE)</f>
        <v>June</v>
      </c>
      <c r="C25" s="161">
        <v>41064</v>
      </c>
      <c r="D25" s="13">
        <v>14.05</v>
      </c>
      <c r="E25" s="13">
        <v>14.824999999999999</v>
      </c>
      <c r="F25" s="13">
        <v>10.853999999999999</v>
      </c>
      <c r="G25" s="13">
        <v>12.814079999999999</v>
      </c>
      <c r="H25" s="13">
        <v>19.874000000000002</v>
      </c>
      <c r="I25" s="13">
        <f t="shared" si="1"/>
        <v>14.59177</v>
      </c>
    </row>
    <row r="26" spans="1:9">
      <c r="A26" s="23">
        <f t="shared" si="0"/>
        <v>6</v>
      </c>
      <c r="B26" s="194"/>
      <c r="C26" s="161">
        <v>41071</v>
      </c>
      <c r="D26" s="13">
        <v>13.92</v>
      </c>
      <c r="E26" s="13">
        <v>14.224</v>
      </c>
      <c r="F26" s="13">
        <v>11.05</v>
      </c>
      <c r="G26" s="13">
        <v>12.316040000000001</v>
      </c>
      <c r="H26" s="13">
        <v>20.257999999999999</v>
      </c>
      <c r="I26" s="13">
        <f t="shared" si="1"/>
        <v>14.462009999999999</v>
      </c>
    </row>
    <row r="27" spans="1:9">
      <c r="A27" s="23">
        <f t="shared" si="0"/>
        <v>6</v>
      </c>
      <c r="B27" s="194"/>
      <c r="C27" s="161">
        <v>41078</v>
      </c>
      <c r="D27" s="13">
        <v>14.47</v>
      </c>
      <c r="E27" s="13">
        <v>13.676</v>
      </c>
      <c r="F27" s="13">
        <v>10.47</v>
      </c>
      <c r="G27" s="13">
        <v>12.288020000000001</v>
      </c>
      <c r="H27" s="13">
        <v>19.477999999999998</v>
      </c>
      <c r="I27" s="13">
        <f t="shared" si="1"/>
        <v>13.978005</v>
      </c>
    </row>
    <row r="28" spans="1:9">
      <c r="A28" s="23">
        <f t="shared" si="0"/>
        <v>6</v>
      </c>
      <c r="B28" s="194"/>
      <c r="C28" s="161">
        <v>41085</v>
      </c>
      <c r="D28" s="13">
        <v>14.19</v>
      </c>
      <c r="E28" s="13">
        <v>13.515000000000001</v>
      </c>
      <c r="F28" s="13">
        <v>9.6679999999999993</v>
      </c>
      <c r="G28" s="13">
        <v>12.342550000000001</v>
      </c>
      <c r="H28" s="13">
        <v>20.43</v>
      </c>
      <c r="I28" s="13">
        <f t="shared" si="1"/>
        <v>13.988887500000001</v>
      </c>
    </row>
    <row r="29" spans="1:9">
      <c r="A29" s="23">
        <f t="shared" si="0"/>
        <v>7</v>
      </c>
      <c r="B29" s="194" t="str">
        <f>VLOOKUP(A29,Month!A:B,2,FALSE)</f>
        <v>July</v>
      </c>
      <c r="C29" s="161">
        <v>41092</v>
      </c>
      <c r="D29" s="13">
        <v>14.765000000000001</v>
      </c>
      <c r="E29" s="13">
        <v>14.917999999999999</v>
      </c>
      <c r="F29" s="13">
        <v>9.8000000000000007</v>
      </c>
      <c r="G29" s="13">
        <v>12.542020000000001</v>
      </c>
      <c r="H29" s="13">
        <v>20.27</v>
      </c>
      <c r="I29" s="13">
        <f t="shared" si="1"/>
        <v>14.382504999999998</v>
      </c>
    </row>
    <row r="30" spans="1:9">
      <c r="A30" s="23">
        <f t="shared" si="0"/>
        <v>7</v>
      </c>
      <c r="B30" s="194"/>
      <c r="C30" s="161">
        <v>41099</v>
      </c>
      <c r="D30" s="13">
        <v>15.285</v>
      </c>
      <c r="E30" s="13">
        <v>16.501000000000001</v>
      </c>
      <c r="F30" s="13">
        <v>9.83</v>
      </c>
      <c r="G30" s="13">
        <v>12.940040000000002</v>
      </c>
      <c r="H30" s="13">
        <v>18.234000000000002</v>
      </c>
      <c r="I30" s="13">
        <f t="shared" si="1"/>
        <v>14.376260000000002</v>
      </c>
    </row>
    <row r="31" spans="1:9">
      <c r="A31" s="23">
        <f t="shared" si="0"/>
        <v>7</v>
      </c>
      <c r="B31" s="194"/>
      <c r="C31" s="161">
        <v>41106</v>
      </c>
      <c r="D31" s="13">
        <v>15.535</v>
      </c>
      <c r="E31" s="13">
        <v>16.748000000000001</v>
      </c>
      <c r="F31" s="13">
        <v>10.050000000000001</v>
      </c>
      <c r="G31" s="13">
        <v>13.382060000000001</v>
      </c>
      <c r="H31" s="13">
        <v>17.007999999999999</v>
      </c>
      <c r="I31" s="13">
        <f t="shared" si="1"/>
        <v>14.297015000000002</v>
      </c>
    </row>
    <row r="32" spans="1:9">
      <c r="A32" s="23">
        <f t="shared" si="0"/>
        <v>7</v>
      </c>
      <c r="B32" s="194"/>
      <c r="C32" s="161">
        <v>41113</v>
      </c>
      <c r="D32" s="124">
        <v>15.6</v>
      </c>
      <c r="E32" s="124">
        <v>16.733000000000001</v>
      </c>
      <c r="F32" s="124">
        <v>10.202</v>
      </c>
      <c r="G32" s="124">
        <v>13.773999999999999</v>
      </c>
      <c r="H32" s="13">
        <v>16.598020000000002</v>
      </c>
      <c r="I32" s="13">
        <f t="shared" si="1"/>
        <v>14.326755000000002</v>
      </c>
    </row>
    <row r="33" spans="1:9">
      <c r="A33" s="23">
        <f t="shared" si="0"/>
        <v>7</v>
      </c>
      <c r="B33" s="194"/>
      <c r="C33" s="161">
        <v>41120</v>
      </c>
      <c r="D33" s="124">
        <v>15.975</v>
      </c>
      <c r="E33" s="124">
        <v>16.300999999999998</v>
      </c>
      <c r="F33" s="124">
        <v>10.804</v>
      </c>
      <c r="G33" s="124">
        <v>13.76</v>
      </c>
      <c r="H33" s="13">
        <v>16.042000000000002</v>
      </c>
      <c r="I33" s="13">
        <f t="shared" si="1"/>
        <v>14.226749999999999</v>
      </c>
    </row>
    <row r="34" spans="1:9">
      <c r="A34" s="23">
        <f t="shared" ref="A34:A54" si="2">MONTH(C34)</f>
        <v>8</v>
      </c>
      <c r="B34" s="194" t="str">
        <f>VLOOKUP(A34,Month!A:B,2,FALSE)</f>
        <v>August</v>
      </c>
      <c r="C34" s="161">
        <v>41127</v>
      </c>
      <c r="D34" s="124">
        <v>15.945</v>
      </c>
      <c r="E34" s="124">
        <v>16.809999999999999</v>
      </c>
      <c r="F34" s="124">
        <v>10.63</v>
      </c>
      <c r="G34" s="124">
        <v>13.518000000000001</v>
      </c>
      <c r="H34" s="13">
        <v>16.214000000000002</v>
      </c>
      <c r="I34" s="13">
        <f t="shared" si="1"/>
        <v>14.292999999999999</v>
      </c>
    </row>
    <row r="35" spans="1:9">
      <c r="A35" s="23">
        <f t="shared" si="2"/>
        <v>8</v>
      </c>
      <c r="B35" s="194"/>
      <c r="C35" s="161">
        <v>41134</v>
      </c>
      <c r="D35" s="124">
        <v>15.42</v>
      </c>
      <c r="E35" s="124">
        <v>16.745000000000001</v>
      </c>
      <c r="F35" s="124">
        <v>10.84</v>
      </c>
      <c r="G35" s="124">
        <v>13.212</v>
      </c>
      <c r="H35" s="13">
        <v>17.480040000000002</v>
      </c>
      <c r="I35" s="13">
        <f t="shared" si="1"/>
        <v>14.56926</v>
      </c>
    </row>
    <row r="36" spans="1:9">
      <c r="A36" s="23">
        <f t="shared" si="2"/>
        <v>8</v>
      </c>
      <c r="B36" s="194"/>
      <c r="C36" s="161">
        <v>41141</v>
      </c>
      <c r="D36" s="124">
        <v>15.41</v>
      </c>
      <c r="E36" s="124">
        <v>16.989999999999998</v>
      </c>
      <c r="F36" s="124">
        <v>11.282</v>
      </c>
      <c r="G36" s="124">
        <v>13.246</v>
      </c>
      <c r="H36" s="13">
        <v>18.45</v>
      </c>
      <c r="I36" s="13">
        <f t="shared" si="1"/>
        <v>14.992000000000001</v>
      </c>
    </row>
    <row r="37" spans="1:9">
      <c r="A37" s="23">
        <f t="shared" si="2"/>
        <v>8</v>
      </c>
      <c r="B37" s="194"/>
      <c r="C37" s="161">
        <v>41148</v>
      </c>
      <c r="D37" s="124">
        <v>15.01</v>
      </c>
      <c r="E37" s="124">
        <v>17.96</v>
      </c>
      <c r="F37" s="124">
        <v>11.222</v>
      </c>
      <c r="G37" s="124">
        <v>13.8</v>
      </c>
      <c r="H37" s="13">
        <v>18.5625</v>
      </c>
      <c r="I37" s="13">
        <f t="shared" si="1"/>
        <v>15.386125</v>
      </c>
    </row>
    <row r="38" spans="1:9">
      <c r="A38" s="23">
        <f t="shared" si="2"/>
        <v>9</v>
      </c>
      <c r="B38" s="194" t="str">
        <f>VLOOKUP(A38,Month!A:B,2,FALSE)</f>
        <v>September</v>
      </c>
      <c r="C38" s="161">
        <v>41155</v>
      </c>
      <c r="D38" s="124">
        <v>14.715</v>
      </c>
      <c r="E38" s="124">
        <v>18.059999999999999</v>
      </c>
      <c r="F38" s="124">
        <v>11.6275</v>
      </c>
      <c r="G38" s="124">
        <v>13.68</v>
      </c>
      <c r="H38" s="13">
        <v>19.16</v>
      </c>
      <c r="I38" s="13">
        <f t="shared" si="1"/>
        <v>15.631875000000001</v>
      </c>
    </row>
    <row r="39" spans="1:9">
      <c r="A39" s="23">
        <f t="shared" si="2"/>
        <v>9</v>
      </c>
      <c r="B39" s="194"/>
      <c r="C39" s="161">
        <v>41162</v>
      </c>
      <c r="D39" s="124">
        <v>15.275</v>
      </c>
      <c r="E39" s="124">
        <v>17.89</v>
      </c>
      <c r="F39" s="124">
        <v>12</v>
      </c>
      <c r="G39" s="124">
        <v>12.896000000000001</v>
      </c>
      <c r="H39" s="13">
        <v>18.848040000000001</v>
      </c>
      <c r="I39" s="13">
        <f t="shared" si="1"/>
        <v>15.40851</v>
      </c>
    </row>
    <row r="40" spans="1:9">
      <c r="A40" s="23">
        <f t="shared" si="2"/>
        <v>9</v>
      </c>
      <c r="B40" s="194"/>
      <c r="C40" s="161">
        <v>41169</v>
      </c>
      <c r="D40" s="124">
        <v>15.24</v>
      </c>
      <c r="E40" s="124">
        <v>16.484999999999999</v>
      </c>
      <c r="F40" s="124">
        <v>12.208</v>
      </c>
      <c r="G40" s="124">
        <v>13.21</v>
      </c>
      <c r="H40" s="13">
        <v>19.920020000000001</v>
      </c>
      <c r="I40" s="13">
        <f t="shared" si="1"/>
        <v>15.455755</v>
      </c>
    </row>
    <row r="41" spans="1:9">
      <c r="A41" s="23">
        <f t="shared" si="2"/>
        <v>9</v>
      </c>
      <c r="B41" s="194"/>
      <c r="C41" s="161">
        <v>41176</v>
      </c>
      <c r="D41" s="124">
        <v>15.475</v>
      </c>
      <c r="E41" s="124">
        <v>15.95</v>
      </c>
      <c r="F41" s="124">
        <v>12.944000000000001</v>
      </c>
      <c r="G41" s="124">
        <v>13.231999999999999</v>
      </c>
      <c r="H41" s="13">
        <v>18.5581</v>
      </c>
      <c r="I41" s="13">
        <f t="shared" si="1"/>
        <v>15.171025</v>
      </c>
    </row>
    <row r="42" spans="1:9">
      <c r="A42" s="23">
        <f t="shared" si="2"/>
        <v>10</v>
      </c>
      <c r="B42" s="194" t="str">
        <f>VLOOKUP(A42,Month!A:B,2,FALSE)</f>
        <v>October</v>
      </c>
      <c r="C42" s="161">
        <v>41183</v>
      </c>
      <c r="D42" s="124">
        <v>15.105</v>
      </c>
      <c r="E42" s="124">
        <v>15.625</v>
      </c>
      <c r="F42" s="124">
        <v>12.69</v>
      </c>
      <c r="G42" s="124">
        <v>13.276</v>
      </c>
      <c r="H42" s="13">
        <v>17.174040000000002</v>
      </c>
      <c r="I42" s="13">
        <f t="shared" si="1"/>
        <v>14.69126</v>
      </c>
    </row>
    <row r="43" spans="1:9">
      <c r="A43" s="23">
        <f t="shared" si="2"/>
        <v>10</v>
      </c>
      <c r="B43" s="194"/>
      <c r="C43" s="161">
        <v>41190</v>
      </c>
      <c r="D43" s="124">
        <v>15.025</v>
      </c>
      <c r="E43" s="124">
        <v>16.625</v>
      </c>
      <c r="F43" s="124">
        <v>13.39</v>
      </c>
      <c r="G43" s="124">
        <v>13.834</v>
      </c>
      <c r="H43" s="13">
        <v>15.606080000000002</v>
      </c>
      <c r="I43" s="13">
        <f t="shared" si="1"/>
        <v>14.863770000000002</v>
      </c>
    </row>
    <row r="44" spans="1:9">
      <c r="A44" s="23">
        <f t="shared" si="2"/>
        <v>10</v>
      </c>
      <c r="B44" s="194"/>
      <c r="C44" s="161">
        <v>41197</v>
      </c>
      <c r="D44" s="124"/>
      <c r="E44" s="124">
        <v>16.405000000000001</v>
      </c>
      <c r="F44" s="124">
        <v>13.96</v>
      </c>
      <c r="G44" s="124">
        <v>13.6</v>
      </c>
      <c r="H44" s="13">
        <v>14.772080000000001</v>
      </c>
      <c r="I44" s="13">
        <f t="shared" si="1"/>
        <v>14.684270000000001</v>
      </c>
    </row>
    <row r="45" spans="1:9">
      <c r="A45" s="23">
        <f t="shared" si="2"/>
        <v>10</v>
      </c>
      <c r="B45" s="194"/>
      <c r="C45" s="161">
        <v>41204</v>
      </c>
      <c r="D45" s="124"/>
      <c r="E45" s="124">
        <v>16.739999999999998</v>
      </c>
      <c r="F45" s="124">
        <v>14.698</v>
      </c>
      <c r="G45" s="124">
        <v>13.852</v>
      </c>
      <c r="H45" s="13">
        <v>15.042020000000001</v>
      </c>
      <c r="I45" s="13">
        <f t="shared" si="1"/>
        <v>15.083005</v>
      </c>
    </row>
    <row r="46" spans="1:9">
      <c r="A46" s="23">
        <f t="shared" si="2"/>
        <v>10</v>
      </c>
      <c r="B46" s="194"/>
      <c r="C46" s="161">
        <v>41211</v>
      </c>
      <c r="D46" s="124"/>
      <c r="E46" s="124">
        <v>15.895</v>
      </c>
      <c r="F46" s="124">
        <v>14.29</v>
      </c>
      <c r="G46" s="124">
        <v>14.906000000000001</v>
      </c>
      <c r="H46" s="13">
        <v>15.368020000000001</v>
      </c>
      <c r="I46" s="13">
        <f t="shared" si="1"/>
        <v>15.114755000000001</v>
      </c>
    </row>
    <row r="47" spans="1:9">
      <c r="A47" s="23">
        <f t="shared" si="2"/>
        <v>11</v>
      </c>
      <c r="B47" s="194" t="str">
        <f>VLOOKUP(A47,Month!A:B,2,FALSE)</f>
        <v>November</v>
      </c>
      <c r="C47" s="161">
        <v>41218</v>
      </c>
      <c r="D47" s="124"/>
      <c r="E47" s="124">
        <v>15.005000000000001</v>
      </c>
      <c r="F47" s="124">
        <v>14.502000000000001</v>
      </c>
      <c r="G47" s="124">
        <v>14.853999999999999</v>
      </c>
      <c r="H47" s="13">
        <v>14.514060000000002</v>
      </c>
      <c r="I47" s="13">
        <f t="shared" si="1"/>
        <v>14.718765000000001</v>
      </c>
    </row>
    <row r="48" spans="1:9">
      <c r="A48" s="23">
        <f t="shared" si="2"/>
        <v>11</v>
      </c>
      <c r="B48" s="194"/>
      <c r="C48" s="161">
        <v>41225</v>
      </c>
      <c r="D48" s="124"/>
      <c r="E48" s="124">
        <v>14.68</v>
      </c>
      <c r="F48" s="124">
        <v>13.64</v>
      </c>
      <c r="G48" s="124">
        <v>15.212</v>
      </c>
      <c r="H48" s="13">
        <v>13.672080000000001</v>
      </c>
      <c r="I48" s="13">
        <f t="shared" si="1"/>
        <v>14.301019999999999</v>
      </c>
    </row>
    <row r="49" spans="1:9">
      <c r="A49" s="23">
        <f t="shared" si="2"/>
        <v>11</v>
      </c>
      <c r="B49" s="194"/>
      <c r="C49" s="161">
        <v>41232</v>
      </c>
      <c r="D49" s="124"/>
      <c r="E49" s="124">
        <v>14.234999999999999</v>
      </c>
      <c r="F49" s="124">
        <v>14.156000000000001</v>
      </c>
      <c r="G49" s="124">
        <v>15.35</v>
      </c>
      <c r="H49" s="13">
        <v>13.52505</v>
      </c>
      <c r="I49" s="13">
        <f t="shared" si="1"/>
        <v>14.3165125</v>
      </c>
    </row>
    <row r="50" spans="1:9">
      <c r="A50" s="23">
        <f t="shared" si="2"/>
        <v>11</v>
      </c>
      <c r="B50" s="194"/>
      <c r="C50" s="161">
        <v>41239</v>
      </c>
      <c r="D50" s="124"/>
      <c r="E50" s="124">
        <v>14.455</v>
      </c>
      <c r="F50" s="124">
        <v>14.093999999999999</v>
      </c>
      <c r="G50" s="124">
        <v>15.308</v>
      </c>
      <c r="H50" s="13">
        <v>13.414020000000001</v>
      </c>
      <c r="I50" s="13">
        <f t="shared" si="1"/>
        <v>14.317755</v>
      </c>
    </row>
    <row r="51" spans="1:9">
      <c r="A51" s="23">
        <f t="shared" si="2"/>
        <v>12</v>
      </c>
      <c r="B51" s="194" t="str">
        <f>VLOOKUP(A51,Month!A:B,2,FALSE)</f>
        <v>December</v>
      </c>
      <c r="C51" s="161">
        <v>41246</v>
      </c>
      <c r="D51" s="124"/>
      <c r="E51" s="124">
        <v>14.01</v>
      </c>
      <c r="F51" s="124">
        <v>13.93</v>
      </c>
      <c r="G51" s="124">
        <v>15.538</v>
      </c>
      <c r="H51" s="13">
        <v>14.47002</v>
      </c>
      <c r="I51" s="13">
        <f t="shared" si="1"/>
        <v>14.487004999999998</v>
      </c>
    </row>
    <row r="52" spans="1:9">
      <c r="A52" s="23">
        <f t="shared" si="2"/>
        <v>12</v>
      </c>
      <c r="B52" s="194"/>
      <c r="C52" s="161">
        <v>41253</v>
      </c>
      <c r="D52" s="124"/>
      <c r="E52" s="124">
        <v>13.685</v>
      </c>
      <c r="F52" s="124">
        <v>13.93</v>
      </c>
      <c r="G52" s="124">
        <v>15.398</v>
      </c>
      <c r="H52" s="13">
        <v>15.002040000000001</v>
      </c>
      <c r="I52" s="13">
        <f t="shared" si="1"/>
        <v>14.503760000000002</v>
      </c>
    </row>
    <row r="53" spans="1:9">
      <c r="A53" s="23">
        <f t="shared" si="2"/>
        <v>12</v>
      </c>
      <c r="B53" s="194"/>
      <c r="C53" s="161">
        <v>41260</v>
      </c>
      <c r="D53" s="124"/>
      <c r="E53" s="124">
        <v>13.904999999999999</v>
      </c>
      <c r="F53" s="124">
        <v>13.55</v>
      </c>
      <c r="G53" s="124">
        <v>14.69</v>
      </c>
      <c r="H53" s="13">
        <v>15.112575000000001</v>
      </c>
      <c r="I53" s="13">
        <f t="shared" si="1"/>
        <v>14.314393749999999</v>
      </c>
    </row>
    <row r="54" spans="1:9">
      <c r="A54" s="23">
        <f t="shared" si="2"/>
        <v>12</v>
      </c>
      <c r="B54" s="194"/>
      <c r="C54" s="161">
        <v>41267</v>
      </c>
      <c r="D54" s="124"/>
      <c r="E54" s="124">
        <v>14.605</v>
      </c>
      <c r="F54" s="124">
        <v>13.51</v>
      </c>
      <c r="G54" s="124">
        <v>14.57</v>
      </c>
      <c r="H54" s="13">
        <v>15.380033333333333</v>
      </c>
      <c r="I54" s="13">
        <f t="shared" si="1"/>
        <v>14.516258333333333</v>
      </c>
    </row>
    <row r="55" spans="1:9">
      <c r="A55" s="23"/>
      <c r="B55" s="23"/>
      <c r="C55" s="155" t="s">
        <v>235</v>
      </c>
      <c r="D55" s="155">
        <f>SUBTOTAL(1,D3:D54)</f>
        <v>14.817414634146347</v>
      </c>
      <c r="E55" s="70">
        <f>AVERAGE(E2:E54)</f>
        <v>15.113211538461533</v>
      </c>
      <c r="F55" s="70">
        <f>AVERAGE(F2:F54)</f>
        <v>12.546153846153839</v>
      </c>
      <c r="G55" s="70">
        <f>AVERAGE(G2:G54)</f>
        <v>13.325498962264151</v>
      </c>
      <c r="H55" s="70">
        <f t="shared" ref="H55" si="3">AVERAGE(F55:G55)</f>
        <v>12.935826404208996</v>
      </c>
      <c r="I55" s="13">
        <f t="shared" si="1"/>
        <v>13.480172687772129</v>
      </c>
    </row>
  </sheetData>
  <mergeCells count="12">
    <mergeCell ref="B3:B7"/>
    <mergeCell ref="B29:B33"/>
    <mergeCell ref="B51:B54"/>
    <mergeCell ref="B38:B41"/>
    <mergeCell ref="B47:B50"/>
    <mergeCell ref="B42:B46"/>
    <mergeCell ref="B34:B37"/>
    <mergeCell ref="B25:B28"/>
    <mergeCell ref="B12:B15"/>
    <mergeCell ref="B8:B11"/>
    <mergeCell ref="B21:B24"/>
    <mergeCell ref="B16:B20"/>
  </mergeCells>
  <hyperlinks>
    <hyperlink ref="G1" r:id="rId1" display="http://www.comtell.com/history/HistItem.asp?comcode=6412&amp;disp=2&amp;qtype=6&amp;first=01/01/2009&amp;last=12/31/2009"/>
    <hyperlink ref="H1" r:id="rId2" display="http://www.comtell.com/history/HistItem.asp?comcode=6412&amp;disp=2&amp;qtype=6&amp;first=01/01/2008&amp;last=12/31/2008"/>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indexed="42"/>
    <pageSetUpPr fitToPage="1"/>
  </sheetPr>
  <dimension ref="A1:O2"/>
  <sheetViews>
    <sheetView zoomScaleNormal="100" workbookViewId="0">
      <selection activeCell="D189" sqref="D189:E190"/>
    </sheetView>
  </sheetViews>
  <sheetFormatPr defaultRowHeight="12.75"/>
  <sheetData>
    <row r="1" spans="1:15" ht="12.75" customHeight="1">
      <c r="A1" s="191" t="s">
        <v>3</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honeticPr fontId="3" type="noConversion"/>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31747" r:id="rId4" name="CommandButton3">
          <controlPr defaultSize="0" print="0" autoLine="0" autoPict="0" r:id="rId5">
            <anchor moveWithCells="1">
              <from>
                <xdr:col>11</xdr:col>
                <xdr:colOff>123825</xdr:colOff>
                <xdr:row>0</xdr:row>
                <xdr:rowOff>57150</xdr:rowOff>
              </from>
              <to>
                <xdr:col>12</xdr:col>
                <xdr:colOff>419100</xdr:colOff>
                <xdr:row>2</xdr:row>
                <xdr:rowOff>0</xdr:rowOff>
              </to>
            </anchor>
          </controlPr>
        </control>
      </mc:Choice>
      <mc:Fallback>
        <control shapeId="31747" r:id="rId4" name="CommandButton3"/>
      </mc:Fallback>
    </mc:AlternateContent>
  </control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55"/>
  <sheetViews>
    <sheetView topLeftCell="A10" zoomScale="115" workbookViewId="0">
      <selection activeCell="D197" sqref="D197:E199"/>
    </sheetView>
  </sheetViews>
  <sheetFormatPr defaultColWidth="45.140625" defaultRowHeight="11.25"/>
  <cols>
    <col min="1" max="1" width="12.85546875" style="113" bestFit="1" customWidth="1"/>
    <col min="2" max="2" width="10" style="113" bestFit="1" customWidth="1"/>
    <col min="3" max="3" width="8.7109375" style="113" bestFit="1" customWidth="1"/>
    <col min="4" max="9" width="8.5703125" style="113" bestFit="1" customWidth="1"/>
    <col min="10" max="10" width="15.5703125" style="113" customWidth="1"/>
    <col min="11" max="11" width="11.85546875" style="113" customWidth="1"/>
    <col min="12" max="16384" width="45.140625" style="113"/>
  </cols>
  <sheetData>
    <row r="1" spans="1:9">
      <c r="A1" s="113" t="s">
        <v>107</v>
      </c>
      <c r="B1" s="113" t="s">
        <v>121</v>
      </c>
      <c r="C1" s="111"/>
      <c r="D1" s="111">
        <v>2012</v>
      </c>
      <c r="E1" s="111">
        <v>2011</v>
      </c>
      <c r="F1" s="111">
        <v>2010</v>
      </c>
      <c r="G1" s="111">
        <v>2009</v>
      </c>
      <c r="H1" s="111">
        <v>2008</v>
      </c>
      <c r="I1" s="168" t="s">
        <v>260</v>
      </c>
    </row>
    <row r="2" spans="1:9">
      <c r="A2" s="113">
        <v>1</v>
      </c>
      <c r="B2" s="193" t="str">
        <f>VLOOKUP(A2,Month!A:B,2,FALSE)</f>
        <v>January</v>
      </c>
      <c r="C2" s="114">
        <v>40903</v>
      </c>
      <c r="D2" s="123">
        <f>E54</f>
        <v>648.5</v>
      </c>
      <c r="E2" s="111"/>
      <c r="F2" s="111"/>
      <c r="G2" s="111">
        <v>611</v>
      </c>
      <c r="H2" s="111">
        <v>930.5</v>
      </c>
      <c r="I2" s="111">
        <v>850.63</v>
      </c>
    </row>
    <row r="3" spans="1:9">
      <c r="A3" s="113">
        <f t="shared" ref="A3:A54" si="0">MONTH(C3)</f>
        <v>1</v>
      </c>
      <c r="B3" s="193"/>
      <c r="C3" s="114">
        <v>40910</v>
      </c>
      <c r="D3" s="111">
        <v>640.19000000000005</v>
      </c>
      <c r="E3" s="111">
        <v>793.2</v>
      </c>
      <c r="F3" s="111">
        <v>560.85</v>
      </c>
      <c r="G3" s="111">
        <v>623.1</v>
      </c>
      <c r="H3" s="111">
        <v>898.35</v>
      </c>
      <c r="I3" s="111">
        <v>718.88</v>
      </c>
    </row>
    <row r="4" spans="1:9">
      <c r="A4" s="113">
        <f t="shared" si="0"/>
        <v>1</v>
      </c>
      <c r="B4" s="193"/>
      <c r="C4" s="114">
        <v>40917</v>
      </c>
      <c r="D4" s="111">
        <v>625.25</v>
      </c>
      <c r="E4" s="111">
        <v>770.8</v>
      </c>
      <c r="F4" s="111">
        <v>536.6</v>
      </c>
      <c r="G4" s="111">
        <v>572.29999999999995</v>
      </c>
      <c r="H4" s="111">
        <v>935.7</v>
      </c>
      <c r="I4" s="111">
        <v>703.85</v>
      </c>
    </row>
    <row r="5" spans="1:9">
      <c r="A5" s="113">
        <f t="shared" si="0"/>
        <v>1</v>
      </c>
      <c r="B5" s="193"/>
      <c r="C5" s="114">
        <v>40924</v>
      </c>
      <c r="D5" s="111">
        <v>603.5</v>
      </c>
      <c r="E5" s="111">
        <v>804.63</v>
      </c>
      <c r="F5" s="111">
        <v>499</v>
      </c>
      <c r="G5" s="111">
        <v>569.05999999999995</v>
      </c>
      <c r="H5" s="111">
        <v>928.7</v>
      </c>
      <c r="I5" s="111">
        <v>713.78</v>
      </c>
    </row>
    <row r="6" spans="1:9">
      <c r="A6" s="113">
        <f t="shared" si="0"/>
        <v>1</v>
      </c>
      <c r="B6" s="193"/>
      <c r="C6" s="114">
        <v>40931</v>
      </c>
      <c r="D6" s="111">
        <v>639.04999999999995</v>
      </c>
      <c r="E6" s="111">
        <v>840.4</v>
      </c>
      <c r="F6" s="111">
        <v>487.4</v>
      </c>
      <c r="G6" s="111">
        <v>583.70000000000005</v>
      </c>
      <c r="H6" s="111">
        <v>940.4</v>
      </c>
      <c r="I6" s="111">
        <v>712.98</v>
      </c>
    </row>
    <row r="7" spans="1:9">
      <c r="A7" s="113">
        <f t="shared" si="0"/>
        <v>1</v>
      </c>
      <c r="B7" s="193"/>
      <c r="C7" s="114">
        <v>40938</v>
      </c>
      <c r="D7" s="111">
        <v>660.5</v>
      </c>
      <c r="E7" s="111">
        <v>850.45</v>
      </c>
      <c r="F7" s="111">
        <v>476</v>
      </c>
      <c r="G7" s="111">
        <v>555.45000000000005</v>
      </c>
      <c r="H7" s="123">
        <v>1033</v>
      </c>
      <c r="I7" s="111">
        <v>728.73</v>
      </c>
    </row>
    <row r="8" spans="1:9">
      <c r="A8" s="113">
        <f t="shared" si="0"/>
        <v>2</v>
      </c>
      <c r="B8" s="193" t="str">
        <f>VLOOKUP(A8,Month!A:B,2,FALSE)</f>
        <v>February</v>
      </c>
      <c r="C8" s="114">
        <v>40945</v>
      </c>
      <c r="D8" s="111">
        <v>653.5</v>
      </c>
      <c r="E8" s="111">
        <v>869.75</v>
      </c>
      <c r="F8" s="111">
        <v>488.6</v>
      </c>
      <c r="G8" s="111">
        <v>547.70000000000005</v>
      </c>
      <c r="H8" s="123">
        <v>1021.2</v>
      </c>
      <c r="I8" s="111">
        <v>731.81</v>
      </c>
    </row>
    <row r="9" spans="1:9">
      <c r="A9" s="113">
        <f t="shared" si="0"/>
        <v>2</v>
      </c>
      <c r="B9" s="193"/>
      <c r="C9" s="114">
        <v>40952</v>
      </c>
      <c r="D9" s="111">
        <v>635</v>
      </c>
      <c r="E9" s="111">
        <v>844.45</v>
      </c>
      <c r="F9" s="111">
        <v>493.63</v>
      </c>
      <c r="G9" s="111">
        <v>516.25</v>
      </c>
      <c r="H9" s="123">
        <v>1033.75</v>
      </c>
      <c r="I9" s="111">
        <v>729.22</v>
      </c>
    </row>
    <row r="10" spans="1:9">
      <c r="A10" s="113">
        <f t="shared" si="0"/>
        <v>2</v>
      </c>
      <c r="B10" s="193"/>
      <c r="C10" s="114">
        <v>40959</v>
      </c>
      <c r="D10" s="111">
        <v>640.05999999999995</v>
      </c>
      <c r="E10" s="111">
        <v>762.25</v>
      </c>
      <c r="F10" s="111">
        <v>497.9</v>
      </c>
      <c r="G10" s="111">
        <v>515</v>
      </c>
      <c r="H10" s="123">
        <v>1166.2</v>
      </c>
      <c r="I10" s="111">
        <v>733.92</v>
      </c>
    </row>
    <row r="11" spans="1:9">
      <c r="A11" s="113">
        <f t="shared" si="0"/>
        <v>2</v>
      </c>
      <c r="B11" s="193"/>
      <c r="C11" s="114">
        <v>40966</v>
      </c>
      <c r="D11" s="111">
        <v>660.45</v>
      </c>
      <c r="E11" s="111">
        <v>785.05</v>
      </c>
      <c r="F11" s="111">
        <v>492.2</v>
      </c>
      <c r="G11" s="111">
        <v>503.4</v>
      </c>
      <c r="H11" s="123">
        <v>1094.5999999999999</v>
      </c>
      <c r="I11" s="111">
        <v>718.81</v>
      </c>
    </row>
    <row r="12" spans="1:9">
      <c r="A12" s="113">
        <f t="shared" si="0"/>
        <v>3</v>
      </c>
      <c r="B12" s="193" t="str">
        <f>VLOOKUP(A12,Month!A:B,2,FALSE)</f>
        <v>March</v>
      </c>
      <c r="C12" s="114">
        <v>40973</v>
      </c>
      <c r="D12" s="111">
        <v>644.79999999999995</v>
      </c>
      <c r="E12" s="111">
        <v>732.3</v>
      </c>
      <c r="F12" s="111">
        <v>474.9</v>
      </c>
      <c r="G12" s="111">
        <v>511.25</v>
      </c>
      <c r="H12" s="123">
        <v>1208.8</v>
      </c>
      <c r="I12" s="111">
        <v>731.81</v>
      </c>
    </row>
    <row r="13" spans="1:9">
      <c r="A13" s="113">
        <f t="shared" si="0"/>
        <v>3</v>
      </c>
      <c r="B13" s="193"/>
      <c r="C13" s="114">
        <v>40980</v>
      </c>
      <c r="D13" s="111">
        <v>656.95</v>
      </c>
      <c r="E13" s="111">
        <v>696.75</v>
      </c>
      <c r="F13" s="111">
        <v>487.05</v>
      </c>
      <c r="G13" s="111">
        <v>546.45000000000005</v>
      </c>
      <c r="H13" s="123">
        <v>1089.25</v>
      </c>
      <c r="I13" s="111">
        <v>684.64</v>
      </c>
    </row>
    <row r="14" spans="1:9">
      <c r="A14" s="113">
        <f t="shared" si="0"/>
        <v>3</v>
      </c>
      <c r="B14" s="193"/>
      <c r="C14" s="114">
        <v>40987</v>
      </c>
      <c r="D14" s="111">
        <v>646.29999999999995</v>
      </c>
      <c r="E14" s="111">
        <v>726</v>
      </c>
      <c r="F14" s="111">
        <v>474.1</v>
      </c>
      <c r="G14" s="111">
        <v>522.79999999999995</v>
      </c>
      <c r="H14" s="123">
        <v>1024.7</v>
      </c>
      <c r="I14" s="111">
        <v>686.9</v>
      </c>
    </row>
    <row r="15" spans="1:9">
      <c r="A15" s="113">
        <f t="shared" si="0"/>
        <v>3</v>
      </c>
      <c r="B15" s="193"/>
      <c r="C15" s="114">
        <v>40994</v>
      </c>
      <c r="D15" s="111">
        <v>640.65</v>
      </c>
      <c r="E15" s="111">
        <v>742.5</v>
      </c>
      <c r="F15" s="111">
        <v>460.5</v>
      </c>
      <c r="G15" s="111">
        <v>536.95000000000005</v>
      </c>
      <c r="H15" s="111">
        <v>934.35</v>
      </c>
      <c r="I15" s="111">
        <v>679.53</v>
      </c>
    </row>
    <row r="16" spans="1:9">
      <c r="A16" s="113">
        <f t="shared" si="0"/>
        <v>4</v>
      </c>
      <c r="B16" s="193" t="str">
        <f>VLOOKUP(A16,Month!A:B,2,FALSE)</f>
        <v>April</v>
      </c>
      <c r="C16" s="114">
        <v>41001</v>
      </c>
      <c r="D16" s="111">
        <v>646.25</v>
      </c>
      <c r="E16" s="111">
        <v>785.85</v>
      </c>
      <c r="F16" s="111">
        <v>465.5</v>
      </c>
      <c r="G16" s="111">
        <v>537.69000000000005</v>
      </c>
      <c r="H16" s="111">
        <v>921.75</v>
      </c>
      <c r="I16" s="111">
        <v>685.07</v>
      </c>
    </row>
    <row r="17" spans="1:9">
      <c r="A17" s="113">
        <f t="shared" si="0"/>
        <v>4</v>
      </c>
      <c r="B17" s="193"/>
      <c r="C17" s="114">
        <v>41008</v>
      </c>
      <c r="D17" s="111">
        <v>631.9</v>
      </c>
      <c r="E17" s="111">
        <v>759.05</v>
      </c>
      <c r="F17" s="111">
        <v>477.85</v>
      </c>
      <c r="G17" s="111">
        <v>521.70000000000005</v>
      </c>
      <c r="H17" s="111">
        <v>899.85</v>
      </c>
      <c r="I17" s="111">
        <v>664.61</v>
      </c>
    </row>
    <row r="18" spans="1:9">
      <c r="A18" s="113">
        <f t="shared" si="0"/>
        <v>4</v>
      </c>
      <c r="B18" s="193"/>
      <c r="C18" s="114">
        <v>41015</v>
      </c>
      <c r="D18" s="111">
        <v>616.6</v>
      </c>
      <c r="E18" s="111">
        <v>786.31</v>
      </c>
      <c r="F18" s="111">
        <v>486.55</v>
      </c>
      <c r="G18" s="111">
        <v>518.45000000000005</v>
      </c>
      <c r="H18" s="111">
        <v>825</v>
      </c>
      <c r="I18" s="111">
        <v>647.12</v>
      </c>
    </row>
    <row r="19" spans="1:9">
      <c r="A19" s="113">
        <f t="shared" si="0"/>
        <v>4</v>
      </c>
      <c r="B19" s="193"/>
      <c r="C19" s="114">
        <v>41022</v>
      </c>
      <c r="D19" s="111">
        <v>626.85</v>
      </c>
      <c r="E19" s="111">
        <v>785.3</v>
      </c>
      <c r="F19" s="111">
        <v>481.35</v>
      </c>
      <c r="G19" s="111">
        <v>524.15</v>
      </c>
      <c r="H19" s="111">
        <v>795.95</v>
      </c>
      <c r="I19" s="111">
        <v>646.69000000000005</v>
      </c>
    </row>
    <row r="20" spans="1:9">
      <c r="A20" s="113">
        <f t="shared" si="0"/>
        <v>4</v>
      </c>
      <c r="B20" s="193"/>
      <c r="C20" s="114">
        <v>41029</v>
      </c>
      <c r="D20" s="111">
        <v>620.1</v>
      </c>
      <c r="E20" s="111">
        <v>741.7</v>
      </c>
      <c r="F20" s="111">
        <v>497.65</v>
      </c>
      <c r="G20" s="111">
        <v>553.45000000000005</v>
      </c>
      <c r="H20" s="111">
        <v>798.8</v>
      </c>
      <c r="I20" s="111">
        <v>647.9</v>
      </c>
    </row>
    <row r="21" spans="1:9">
      <c r="A21" s="113">
        <f t="shared" si="0"/>
        <v>5</v>
      </c>
      <c r="B21" s="193" t="str">
        <f>VLOOKUP(A21,Month!A:B,2,FALSE)</f>
        <v>May</v>
      </c>
      <c r="C21" s="114">
        <v>41036</v>
      </c>
      <c r="D21" s="111">
        <v>598.79999999999995</v>
      </c>
      <c r="E21" s="111">
        <v>736.85</v>
      </c>
      <c r="F21" s="111">
        <v>476.7</v>
      </c>
      <c r="G21" s="111">
        <v>580.15</v>
      </c>
      <c r="H21" s="111">
        <v>777.4</v>
      </c>
      <c r="I21" s="111">
        <v>642.78</v>
      </c>
    </row>
    <row r="22" spans="1:9">
      <c r="A22" s="113">
        <f t="shared" si="0"/>
        <v>5</v>
      </c>
      <c r="B22" s="193"/>
      <c r="C22" s="114">
        <v>41043</v>
      </c>
      <c r="D22" s="111">
        <v>639.70000000000005</v>
      </c>
      <c r="E22" s="111">
        <v>787.2</v>
      </c>
      <c r="F22" s="111">
        <v>469.55</v>
      </c>
      <c r="G22" s="111">
        <v>596.6</v>
      </c>
      <c r="H22" s="111">
        <v>770.1</v>
      </c>
      <c r="I22" s="111">
        <v>655.86</v>
      </c>
    </row>
    <row r="23" spans="1:9">
      <c r="A23" s="113">
        <f t="shared" si="0"/>
        <v>5</v>
      </c>
      <c r="B23" s="193"/>
      <c r="C23" s="114">
        <v>41050</v>
      </c>
      <c r="D23" s="111">
        <v>679.6</v>
      </c>
      <c r="E23" s="111">
        <v>802.71</v>
      </c>
      <c r="F23" s="111">
        <v>463.05</v>
      </c>
      <c r="G23" s="111">
        <v>626.38</v>
      </c>
      <c r="H23" s="111">
        <v>755.75</v>
      </c>
      <c r="I23" s="111">
        <v>658.74</v>
      </c>
    </row>
    <row r="24" spans="1:9">
      <c r="A24" s="113">
        <f t="shared" si="0"/>
        <v>5</v>
      </c>
      <c r="B24" s="193"/>
      <c r="C24" s="114">
        <v>41057</v>
      </c>
      <c r="D24" s="111">
        <v>641.63</v>
      </c>
      <c r="E24" s="111">
        <v>771.25</v>
      </c>
      <c r="F24" s="111">
        <v>442.69</v>
      </c>
      <c r="G24" s="111">
        <v>643.95000000000005</v>
      </c>
      <c r="H24" s="111">
        <v>776.5</v>
      </c>
      <c r="I24" s="111">
        <v>664.33</v>
      </c>
    </row>
    <row r="25" spans="1:9">
      <c r="A25" s="113">
        <f t="shared" si="0"/>
        <v>6</v>
      </c>
      <c r="B25" s="193" t="str">
        <f>VLOOKUP(A25,Month!A:B,2,FALSE)</f>
        <v>June</v>
      </c>
      <c r="C25" s="114">
        <v>41064</v>
      </c>
      <c r="D25" s="111">
        <v>627.45000000000005</v>
      </c>
      <c r="E25" s="111">
        <v>746</v>
      </c>
      <c r="F25" s="111">
        <v>433.3</v>
      </c>
      <c r="G25" s="111">
        <v>597.45000000000005</v>
      </c>
      <c r="H25" s="111">
        <v>839.9</v>
      </c>
      <c r="I25" s="111">
        <v>654.16</v>
      </c>
    </row>
    <row r="26" spans="1:9">
      <c r="A26" s="113">
        <f t="shared" si="0"/>
        <v>6</v>
      </c>
      <c r="B26" s="193"/>
      <c r="C26" s="114">
        <v>41071</v>
      </c>
      <c r="D26" s="111">
        <v>619.1</v>
      </c>
      <c r="E26" s="111">
        <v>705.65</v>
      </c>
      <c r="F26" s="111">
        <v>457.8</v>
      </c>
      <c r="G26" s="111">
        <v>564.5</v>
      </c>
      <c r="H26" s="111">
        <v>885.25</v>
      </c>
      <c r="I26" s="111">
        <v>653.29999999999995</v>
      </c>
    </row>
    <row r="27" spans="1:9">
      <c r="A27" s="113">
        <f t="shared" si="0"/>
        <v>6</v>
      </c>
      <c r="B27" s="193"/>
      <c r="C27" s="114">
        <v>41078</v>
      </c>
      <c r="D27" s="111">
        <v>655.75</v>
      </c>
      <c r="E27" s="111">
        <v>651.29999999999995</v>
      </c>
      <c r="F27" s="111">
        <v>460.85</v>
      </c>
      <c r="G27" s="111">
        <v>539.95000000000005</v>
      </c>
      <c r="H27" s="111">
        <v>891.5</v>
      </c>
      <c r="I27" s="111">
        <v>635.9</v>
      </c>
    </row>
    <row r="28" spans="1:9">
      <c r="A28" s="113">
        <f t="shared" si="0"/>
        <v>6</v>
      </c>
      <c r="B28" s="193"/>
      <c r="C28" s="114">
        <v>41085</v>
      </c>
      <c r="D28" s="111">
        <v>729.85</v>
      </c>
      <c r="E28" s="111">
        <v>616.75</v>
      </c>
      <c r="F28" s="111">
        <v>465.6</v>
      </c>
      <c r="G28" s="111">
        <v>511.56</v>
      </c>
      <c r="H28" s="111">
        <v>857.81</v>
      </c>
      <c r="I28" s="111">
        <v>604.96</v>
      </c>
    </row>
    <row r="29" spans="1:9">
      <c r="A29" s="113">
        <f t="shared" si="0"/>
        <v>7</v>
      </c>
      <c r="B29" s="193" t="str">
        <f>VLOOKUP(A29,Month!A:B,2,FALSE)</f>
        <v>July</v>
      </c>
      <c r="C29" s="114">
        <v>41092</v>
      </c>
      <c r="D29" s="111">
        <v>787.63</v>
      </c>
      <c r="E29" s="111">
        <v>625</v>
      </c>
      <c r="F29" s="111">
        <v>516.30999999999995</v>
      </c>
      <c r="G29" s="111">
        <v>489.75</v>
      </c>
      <c r="H29" s="111">
        <v>816.95</v>
      </c>
      <c r="I29" s="111">
        <v>616.6</v>
      </c>
    </row>
    <row r="30" spans="1:9">
      <c r="A30" s="113">
        <f t="shared" si="0"/>
        <v>7</v>
      </c>
      <c r="B30" s="193"/>
      <c r="C30" s="114">
        <v>41099</v>
      </c>
      <c r="D30" s="111">
        <v>820.75</v>
      </c>
      <c r="E30" s="111">
        <v>680.5</v>
      </c>
      <c r="F30" s="111">
        <v>548.15</v>
      </c>
      <c r="G30" s="111">
        <v>525.45000000000005</v>
      </c>
      <c r="H30" s="111">
        <v>813.7</v>
      </c>
      <c r="I30" s="111">
        <v>641.95000000000005</v>
      </c>
    </row>
    <row r="31" spans="1:9">
      <c r="A31" s="113">
        <f t="shared" si="0"/>
        <v>7</v>
      </c>
      <c r="B31" s="193"/>
      <c r="C31" s="114">
        <v>41106</v>
      </c>
      <c r="D31" s="111">
        <v>910.2</v>
      </c>
      <c r="E31" s="111">
        <v>689.9</v>
      </c>
      <c r="F31" s="111">
        <v>588.04999999999995</v>
      </c>
      <c r="G31" s="111">
        <v>529.4</v>
      </c>
      <c r="H31" s="111">
        <v>793.95</v>
      </c>
      <c r="I31" s="111">
        <v>650.33000000000004</v>
      </c>
    </row>
    <row r="32" spans="1:9">
      <c r="A32" s="113">
        <f t="shared" si="0"/>
        <v>7</v>
      </c>
      <c r="B32" s="193"/>
      <c r="C32" s="114">
        <v>41113</v>
      </c>
      <c r="D32" s="111">
        <v>815.32</v>
      </c>
      <c r="E32" s="111">
        <v>690.6</v>
      </c>
      <c r="F32" s="111">
        <v>617.79999999999995</v>
      </c>
      <c r="G32" s="111">
        <v>518.6</v>
      </c>
      <c r="H32" s="111">
        <v>791.05</v>
      </c>
      <c r="I32" s="111">
        <v>654.51</v>
      </c>
    </row>
    <row r="33" spans="1:9">
      <c r="A33" s="113">
        <f t="shared" si="0"/>
        <v>7</v>
      </c>
      <c r="B33" s="193"/>
      <c r="C33" s="114">
        <v>41120</v>
      </c>
      <c r="D33" s="111">
        <v>887.7</v>
      </c>
      <c r="E33" s="111">
        <v>693.15</v>
      </c>
      <c r="F33" s="111">
        <v>722.1</v>
      </c>
      <c r="G33" s="111">
        <v>522</v>
      </c>
      <c r="H33" s="111">
        <v>778.4</v>
      </c>
      <c r="I33" s="111">
        <v>678.91</v>
      </c>
    </row>
    <row r="34" spans="1:9">
      <c r="A34" s="113">
        <f t="shared" si="0"/>
        <v>8</v>
      </c>
      <c r="B34" s="193" t="str">
        <f>VLOOKUP(A34,Month!A:B,2,FALSE)</f>
        <v>August</v>
      </c>
      <c r="C34" s="114">
        <v>41127</v>
      </c>
      <c r="D34" s="111">
        <v>895.95</v>
      </c>
      <c r="E34" s="111">
        <v>683.4</v>
      </c>
      <c r="F34" s="111">
        <v>703.5</v>
      </c>
      <c r="G34" s="111">
        <v>486.6</v>
      </c>
      <c r="H34" s="111">
        <v>824.6</v>
      </c>
      <c r="I34" s="111">
        <v>674.53</v>
      </c>
    </row>
    <row r="35" spans="1:9">
      <c r="A35" s="113">
        <f t="shared" si="0"/>
        <v>8</v>
      </c>
      <c r="B35" s="193"/>
      <c r="C35" s="114">
        <v>41134</v>
      </c>
      <c r="D35" s="111">
        <v>855.9</v>
      </c>
      <c r="E35" s="111">
        <v>720.65</v>
      </c>
      <c r="F35" s="111">
        <v>666.2</v>
      </c>
      <c r="G35" s="111">
        <v>467.5</v>
      </c>
      <c r="H35" s="111">
        <v>868.5</v>
      </c>
      <c r="I35" s="111">
        <v>680.71</v>
      </c>
    </row>
    <row r="36" spans="1:9">
      <c r="A36" s="113">
        <f t="shared" si="0"/>
        <v>8</v>
      </c>
      <c r="B36" s="193"/>
      <c r="C36" s="114">
        <v>41141</v>
      </c>
      <c r="D36" s="111">
        <v>883.7</v>
      </c>
      <c r="E36" s="111">
        <v>752.3</v>
      </c>
      <c r="F36" s="111">
        <v>666.75</v>
      </c>
      <c r="G36" s="111">
        <v>472.7</v>
      </c>
      <c r="H36" s="111">
        <v>808.35</v>
      </c>
      <c r="I36" s="111">
        <v>675.03</v>
      </c>
    </row>
    <row r="37" spans="1:9">
      <c r="A37" s="113">
        <f t="shared" si="0"/>
        <v>8</v>
      </c>
      <c r="B37" s="193"/>
      <c r="C37" s="114">
        <v>41148</v>
      </c>
      <c r="D37" s="111">
        <v>871.15</v>
      </c>
      <c r="E37" s="111">
        <v>739.65</v>
      </c>
      <c r="F37" s="111">
        <v>677.65</v>
      </c>
      <c r="G37" s="111">
        <v>455.7</v>
      </c>
      <c r="H37" s="111">
        <v>745.38</v>
      </c>
      <c r="I37" s="111">
        <v>649.82000000000005</v>
      </c>
    </row>
    <row r="38" spans="1:9">
      <c r="A38" s="113">
        <f t="shared" si="0"/>
        <v>9</v>
      </c>
      <c r="B38" s="193" t="str">
        <f>VLOOKUP(A38,Month!A:B,2,FALSE)</f>
        <v>September</v>
      </c>
      <c r="C38" s="114">
        <v>41155</v>
      </c>
      <c r="D38" s="111">
        <v>867.13</v>
      </c>
      <c r="E38" s="111">
        <v>710.31</v>
      </c>
      <c r="F38" s="111">
        <v>698.19</v>
      </c>
      <c r="G38" s="111">
        <v>433.75</v>
      </c>
      <c r="H38" s="111">
        <v>710.4</v>
      </c>
      <c r="I38" s="111">
        <v>642.41</v>
      </c>
    </row>
    <row r="39" spans="1:9">
      <c r="A39" s="113">
        <f t="shared" si="0"/>
        <v>9</v>
      </c>
      <c r="B39" s="193"/>
      <c r="C39" s="114">
        <v>41162</v>
      </c>
      <c r="D39" s="111">
        <v>879.75</v>
      </c>
      <c r="E39" s="111">
        <v>695.45</v>
      </c>
      <c r="F39" s="111">
        <v>727</v>
      </c>
      <c r="G39" s="111">
        <v>457.55</v>
      </c>
      <c r="H39" s="111">
        <v>710.7</v>
      </c>
      <c r="I39" s="111">
        <v>647.67999999999995</v>
      </c>
    </row>
    <row r="40" spans="1:9">
      <c r="A40" s="113">
        <f t="shared" si="0"/>
        <v>9</v>
      </c>
      <c r="B40" s="193"/>
      <c r="C40" s="114">
        <v>41169</v>
      </c>
      <c r="D40" s="111">
        <v>879.95</v>
      </c>
      <c r="E40" s="111">
        <v>657.75</v>
      </c>
      <c r="F40" s="111">
        <v>717.35</v>
      </c>
      <c r="G40" s="111">
        <v>458.9</v>
      </c>
      <c r="H40" s="111">
        <v>734.15</v>
      </c>
      <c r="I40" s="111">
        <v>642.04</v>
      </c>
    </row>
    <row r="41" spans="1:9">
      <c r="A41" s="113">
        <f t="shared" si="0"/>
        <v>9</v>
      </c>
      <c r="B41" s="193"/>
      <c r="C41" s="114">
        <v>41176</v>
      </c>
      <c r="D41" s="111">
        <v>881.15</v>
      </c>
      <c r="E41" s="111">
        <v>641.74</v>
      </c>
      <c r="F41" s="111">
        <v>680.75</v>
      </c>
      <c r="G41" s="111">
        <v>450.95</v>
      </c>
      <c r="H41" s="111">
        <v>658.8</v>
      </c>
      <c r="I41" s="111">
        <v>608.05999999999995</v>
      </c>
    </row>
    <row r="42" spans="1:9">
      <c r="A42" s="113">
        <f t="shared" si="0"/>
        <v>10</v>
      </c>
      <c r="B42" s="193" t="str">
        <f>VLOOKUP(A42,Month!A:B,2,FALSE)</f>
        <v>October</v>
      </c>
      <c r="C42" s="114">
        <v>41183</v>
      </c>
      <c r="D42" s="111">
        <v>871.1</v>
      </c>
      <c r="E42" s="111">
        <v>614.45000000000005</v>
      </c>
      <c r="F42" s="111">
        <v>669.5</v>
      </c>
      <c r="G42" s="111">
        <v>461.65</v>
      </c>
      <c r="H42" s="111">
        <v>594.95000000000005</v>
      </c>
      <c r="I42" s="111">
        <v>585.14</v>
      </c>
    </row>
    <row r="43" spans="1:9">
      <c r="A43" s="113">
        <f t="shared" si="0"/>
        <v>10</v>
      </c>
      <c r="B43" s="193"/>
      <c r="C43" s="114">
        <v>41190</v>
      </c>
      <c r="D43" s="111">
        <v>867.55</v>
      </c>
      <c r="E43" s="111">
        <v>627.95000000000005</v>
      </c>
      <c r="F43" s="111">
        <v>705.45</v>
      </c>
      <c r="G43" s="111">
        <v>504.45</v>
      </c>
      <c r="H43" s="111">
        <v>567.75</v>
      </c>
      <c r="I43" s="111">
        <v>601.4</v>
      </c>
    </row>
    <row r="44" spans="1:9">
      <c r="A44" s="113">
        <f t="shared" si="0"/>
        <v>10</v>
      </c>
      <c r="B44" s="193"/>
      <c r="C44" s="114">
        <v>41197</v>
      </c>
      <c r="D44" s="111"/>
      <c r="E44" s="111">
        <v>626.35</v>
      </c>
      <c r="F44" s="111">
        <v>676.8</v>
      </c>
      <c r="G44" s="111">
        <v>535.45000000000005</v>
      </c>
      <c r="H44" s="111">
        <v>533.9</v>
      </c>
      <c r="I44" s="111">
        <v>593.13</v>
      </c>
    </row>
    <row r="45" spans="1:9">
      <c r="A45" s="113">
        <f t="shared" si="0"/>
        <v>10</v>
      </c>
      <c r="B45" s="193"/>
      <c r="C45" s="114">
        <v>41204</v>
      </c>
      <c r="D45" s="111"/>
      <c r="E45" s="111">
        <v>637.35</v>
      </c>
      <c r="F45" s="111">
        <v>700.85</v>
      </c>
      <c r="G45" s="111">
        <v>504.6</v>
      </c>
      <c r="H45" s="111">
        <v>535.79999999999995</v>
      </c>
      <c r="I45" s="111">
        <v>594.65</v>
      </c>
    </row>
    <row r="46" spans="1:9">
      <c r="A46" s="113">
        <f t="shared" si="0"/>
        <v>10</v>
      </c>
      <c r="B46" s="193"/>
      <c r="C46" s="114">
        <v>41211</v>
      </c>
      <c r="D46" s="111"/>
      <c r="E46" s="111">
        <v>630.9</v>
      </c>
      <c r="F46" s="111">
        <v>716.7</v>
      </c>
      <c r="G46" s="111">
        <v>512.6</v>
      </c>
      <c r="H46" s="111">
        <v>543.04999999999995</v>
      </c>
      <c r="I46" s="111">
        <v>600.80999999999995</v>
      </c>
    </row>
    <row r="47" spans="1:9">
      <c r="A47" s="113">
        <f t="shared" si="0"/>
        <v>11</v>
      </c>
      <c r="B47" s="193" t="str">
        <f>VLOOKUP(A47,Month!A:B,2,FALSE)</f>
        <v>November</v>
      </c>
      <c r="C47" s="114">
        <v>41218</v>
      </c>
      <c r="D47" s="111"/>
      <c r="E47" s="111">
        <v>635.1</v>
      </c>
      <c r="F47" s="111">
        <v>708.25</v>
      </c>
      <c r="G47" s="111">
        <v>529.1</v>
      </c>
      <c r="H47" s="111">
        <v>533.75</v>
      </c>
      <c r="I47" s="111">
        <v>601.54999999999995</v>
      </c>
    </row>
    <row r="48" spans="1:9">
      <c r="A48" s="113">
        <f t="shared" si="0"/>
        <v>11</v>
      </c>
      <c r="B48" s="193"/>
      <c r="C48" s="114">
        <v>41225</v>
      </c>
      <c r="D48" s="111"/>
      <c r="E48" s="111">
        <v>611.20000000000005</v>
      </c>
      <c r="F48" s="111">
        <v>644.25</v>
      </c>
      <c r="G48" s="111">
        <v>565.1</v>
      </c>
      <c r="H48" s="111">
        <v>520.25</v>
      </c>
      <c r="I48" s="111">
        <v>585.20000000000005</v>
      </c>
    </row>
    <row r="49" spans="1:9">
      <c r="A49" s="113">
        <f t="shared" si="0"/>
        <v>11</v>
      </c>
      <c r="B49" s="193"/>
      <c r="C49" s="114">
        <v>41232</v>
      </c>
      <c r="D49" s="111"/>
      <c r="E49" s="111">
        <v>584.80999999999995</v>
      </c>
      <c r="F49" s="111">
        <v>645.80999999999995</v>
      </c>
      <c r="G49" s="111">
        <v>547.30999999999995</v>
      </c>
      <c r="H49" s="111">
        <v>537.38</v>
      </c>
      <c r="I49" s="111">
        <v>578.83000000000004</v>
      </c>
    </row>
    <row r="50" spans="1:9">
      <c r="A50" s="113">
        <f t="shared" si="0"/>
        <v>11</v>
      </c>
      <c r="B50" s="193"/>
      <c r="C50" s="114">
        <v>41239</v>
      </c>
      <c r="D50" s="111"/>
      <c r="E50" s="111">
        <v>595.85</v>
      </c>
      <c r="F50" s="111">
        <v>688.5</v>
      </c>
      <c r="G50" s="111">
        <v>554.20000000000005</v>
      </c>
      <c r="H50" s="111">
        <v>489.15</v>
      </c>
      <c r="I50" s="111">
        <v>581.92999999999995</v>
      </c>
    </row>
    <row r="51" spans="1:9">
      <c r="A51" s="113">
        <f t="shared" si="0"/>
        <v>12</v>
      </c>
      <c r="B51" s="193" t="str">
        <f>VLOOKUP(A51,Month!A:B,2,FALSE)</f>
        <v>December</v>
      </c>
      <c r="C51" s="114">
        <v>41246</v>
      </c>
      <c r="D51" s="111"/>
      <c r="E51" s="111">
        <v>586.15</v>
      </c>
      <c r="F51" s="111">
        <v>744.15</v>
      </c>
      <c r="G51" s="111">
        <v>519.54999999999995</v>
      </c>
      <c r="H51" s="111">
        <v>487.15</v>
      </c>
      <c r="I51" s="111">
        <v>584.25</v>
      </c>
    </row>
    <row r="52" spans="1:9">
      <c r="A52" s="113">
        <f t="shared" si="0"/>
        <v>12</v>
      </c>
      <c r="B52" s="193"/>
      <c r="C52" s="114">
        <v>41253</v>
      </c>
      <c r="D52" s="111"/>
      <c r="E52" s="111">
        <v>582.20000000000005</v>
      </c>
      <c r="F52" s="111">
        <v>754.95</v>
      </c>
      <c r="G52" s="111">
        <v>529.1</v>
      </c>
      <c r="H52" s="111">
        <v>551.25</v>
      </c>
      <c r="I52" s="111">
        <v>604.38</v>
      </c>
    </row>
    <row r="53" spans="1:9">
      <c r="A53" s="113">
        <f t="shared" si="0"/>
        <v>12</v>
      </c>
      <c r="B53" s="193"/>
      <c r="C53" s="114">
        <v>41260</v>
      </c>
      <c r="D53" s="111"/>
      <c r="E53" s="111">
        <v>613.65</v>
      </c>
      <c r="F53" s="111">
        <v>775.25</v>
      </c>
      <c r="G53" s="111">
        <v>524</v>
      </c>
      <c r="H53" s="111">
        <v>575.5</v>
      </c>
      <c r="I53" s="111">
        <v>624.48</v>
      </c>
    </row>
    <row r="54" spans="1:9">
      <c r="A54" s="113">
        <f t="shared" si="0"/>
        <v>12</v>
      </c>
      <c r="B54" s="193"/>
      <c r="C54" s="114">
        <v>41267</v>
      </c>
      <c r="D54" s="111"/>
      <c r="E54" s="111">
        <v>648.5</v>
      </c>
      <c r="F54" s="111">
        <v>790.63</v>
      </c>
      <c r="G54" s="111">
        <v>544.30999999999995</v>
      </c>
      <c r="H54" s="111">
        <v>602.5</v>
      </c>
      <c r="I54" s="111">
        <v>649.41999999999996</v>
      </c>
    </row>
    <row r="55" spans="1:9">
      <c r="C55" s="155" t="s">
        <v>235</v>
      </c>
      <c r="D55" s="155">
        <f>SUBTOTAL(1,D3:D54)</f>
        <v>723.28560975609776</v>
      </c>
      <c r="E55" s="111">
        <v>798</v>
      </c>
      <c r="F55" s="111">
        <v>559.33000000000004</v>
      </c>
      <c r="G55" s="111">
        <v>623.75</v>
      </c>
      <c r="H55" s="111">
        <v>930.5</v>
      </c>
      <c r="I55" s="111"/>
    </row>
  </sheetData>
  <mergeCells count="12">
    <mergeCell ref="B8:B11"/>
    <mergeCell ref="B2:B7"/>
    <mergeCell ref="B51:B54"/>
    <mergeCell ref="B38:B41"/>
    <mergeCell ref="B47:B50"/>
    <mergeCell ref="B42:B46"/>
    <mergeCell ref="B25:B28"/>
    <mergeCell ref="B12:B15"/>
    <mergeCell ref="B34:B37"/>
    <mergeCell ref="B29:B33"/>
    <mergeCell ref="B21:B24"/>
    <mergeCell ref="B16:B20"/>
  </mergeCells>
  <phoneticPr fontId="3" type="noConversion"/>
  <pageMargins left="0.75" right="0.75" top="1" bottom="1" header="0.5" footer="0.5"/>
  <pageSetup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I55"/>
  <sheetViews>
    <sheetView topLeftCell="A22" zoomScale="130" zoomScaleNormal="130" workbookViewId="0">
      <selection activeCell="D197" sqref="D197:E199"/>
    </sheetView>
  </sheetViews>
  <sheetFormatPr defaultColWidth="45.140625" defaultRowHeight="10.5"/>
  <cols>
    <col min="1" max="1" width="12.85546875" style="23" bestFit="1" customWidth="1"/>
    <col min="2" max="2" width="10" style="23" bestFit="1" customWidth="1"/>
    <col min="3" max="3" width="10.140625" style="23" bestFit="1" customWidth="1"/>
    <col min="4" max="8" width="6.5703125" style="23" bestFit="1" customWidth="1"/>
    <col min="9" max="9" width="8" style="23" bestFit="1" customWidth="1"/>
    <col min="10" max="10" width="21.85546875" style="23" customWidth="1"/>
    <col min="11" max="16384" width="45.140625" style="23"/>
  </cols>
  <sheetData>
    <row r="1" spans="1:9" ht="11.25">
      <c r="A1" s="23" t="s">
        <v>107</v>
      </c>
      <c r="B1" s="23" t="s">
        <v>121</v>
      </c>
      <c r="C1" s="111"/>
      <c r="D1" s="111">
        <v>2012</v>
      </c>
      <c r="E1" s="111">
        <v>2011</v>
      </c>
      <c r="F1" s="111">
        <v>2010</v>
      </c>
      <c r="G1" s="111">
        <v>2009</v>
      </c>
      <c r="H1" s="111">
        <v>2008</v>
      </c>
      <c r="I1" s="162" t="s">
        <v>260</v>
      </c>
    </row>
    <row r="2" spans="1:9" ht="11.25">
      <c r="A2" s="23">
        <v>1</v>
      </c>
      <c r="B2" s="194" t="str">
        <f>VLOOKUP(A2,Month!A:B,2,FALSE)</f>
        <v>January</v>
      </c>
      <c r="C2" s="114">
        <v>40903</v>
      </c>
      <c r="D2" s="123">
        <f>E54</f>
        <v>1.57</v>
      </c>
      <c r="E2" s="111"/>
      <c r="F2" s="111"/>
      <c r="G2" s="111">
        <v>1.1299999999999999</v>
      </c>
      <c r="H2" s="111">
        <v>2.0283000000000002</v>
      </c>
      <c r="I2" s="111">
        <v>1.8038000000000001</v>
      </c>
    </row>
    <row r="3" spans="1:9" ht="11.25">
      <c r="A3" s="23">
        <f t="shared" ref="A3:A54" si="0">MONTH(C3)</f>
        <v>1</v>
      </c>
      <c r="B3" s="194"/>
      <c r="C3" s="114">
        <v>40910</v>
      </c>
      <c r="D3" s="111">
        <v>1.5831</v>
      </c>
      <c r="E3" s="111">
        <v>1.3405</v>
      </c>
      <c r="F3" s="111">
        <v>1.4350000000000001</v>
      </c>
      <c r="G3" s="111">
        <v>1.0595000000000001</v>
      </c>
      <c r="H3" s="111">
        <v>2.016</v>
      </c>
      <c r="I3" s="111">
        <v>1.4628000000000001</v>
      </c>
    </row>
    <row r="4" spans="1:9" ht="11.25">
      <c r="A4" s="23">
        <f t="shared" si="0"/>
        <v>1</v>
      </c>
      <c r="B4" s="194"/>
      <c r="C4" s="114">
        <v>40917</v>
      </c>
      <c r="D4" s="111">
        <v>1.5754999999999999</v>
      </c>
      <c r="E4" s="111">
        <v>1.4319999999999999</v>
      </c>
      <c r="F4" s="111">
        <v>1.4450000000000001</v>
      </c>
      <c r="G4" s="111">
        <v>1.073</v>
      </c>
      <c r="H4" s="111">
        <v>1.8494999999999999</v>
      </c>
      <c r="I4" s="111">
        <v>1.4499</v>
      </c>
    </row>
    <row r="5" spans="1:9" ht="11.25">
      <c r="A5" s="23">
        <f t="shared" si="0"/>
        <v>1</v>
      </c>
      <c r="B5" s="194"/>
      <c r="C5" s="114">
        <v>40924</v>
      </c>
      <c r="D5" s="111">
        <v>1.52</v>
      </c>
      <c r="E5" s="111">
        <v>1.4856</v>
      </c>
      <c r="F5" s="111">
        <v>1.4913000000000001</v>
      </c>
      <c r="G5" s="111">
        <v>1.0974999999999999</v>
      </c>
      <c r="H5" s="111">
        <v>1.7763</v>
      </c>
      <c r="I5" s="111">
        <v>1.4626999999999999</v>
      </c>
    </row>
    <row r="6" spans="1:9" ht="11.25">
      <c r="A6" s="23">
        <f t="shared" si="0"/>
        <v>1</v>
      </c>
      <c r="B6" s="194"/>
      <c r="C6" s="114">
        <v>40931</v>
      </c>
      <c r="D6" s="111">
        <v>1.4870000000000001</v>
      </c>
      <c r="E6" s="111">
        <v>1.6445000000000001</v>
      </c>
      <c r="F6" s="111">
        <v>1.5069999999999999</v>
      </c>
      <c r="G6" s="111">
        <v>1.1054999999999999</v>
      </c>
      <c r="H6" s="111">
        <v>1.7375</v>
      </c>
      <c r="I6" s="111">
        <v>1.4985999999999999</v>
      </c>
    </row>
    <row r="7" spans="1:9" ht="11.25">
      <c r="A7" s="23">
        <f t="shared" si="0"/>
        <v>1</v>
      </c>
      <c r="B7" s="194"/>
      <c r="C7" s="114">
        <v>40938</v>
      </c>
      <c r="D7" s="111">
        <v>1.4924999999999999</v>
      </c>
      <c r="E7" s="111">
        <v>1.7410000000000001</v>
      </c>
      <c r="F7" s="111">
        <v>1.474</v>
      </c>
      <c r="G7" s="111">
        <v>1.133</v>
      </c>
      <c r="H7" s="111">
        <v>1.895</v>
      </c>
      <c r="I7" s="111">
        <v>1.5608</v>
      </c>
    </row>
    <row r="8" spans="1:9" ht="11.25">
      <c r="A8" s="23">
        <f t="shared" si="0"/>
        <v>2</v>
      </c>
      <c r="B8" s="194" t="str">
        <f>VLOOKUP(A8,Month!A:B,2,FALSE)</f>
        <v>February</v>
      </c>
      <c r="C8" s="114">
        <v>40945</v>
      </c>
      <c r="D8" s="111">
        <v>1.4890000000000001</v>
      </c>
      <c r="E8" s="111">
        <v>1.8485</v>
      </c>
      <c r="F8" s="111">
        <v>1.4650000000000001</v>
      </c>
      <c r="G8" s="111">
        <v>1.1990000000000001</v>
      </c>
      <c r="H8" s="111">
        <v>1.9484999999999999</v>
      </c>
      <c r="I8" s="111">
        <v>1.6153</v>
      </c>
    </row>
    <row r="9" spans="1:9" ht="11.25">
      <c r="A9" s="23">
        <f t="shared" si="0"/>
        <v>2</v>
      </c>
      <c r="B9" s="194"/>
      <c r="C9" s="114">
        <v>40952</v>
      </c>
      <c r="D9" s="111">
        <v>1.478</v>
      </c>
      <c r="E9" s="111">
        <v>1.9065000000000001</v>
      </c>
      <c r="F9" s="111">
        <v>1.4013</v>
      </c>
      <c r="G9" s="111">
        <v>1.2763</v>
      </c>
      <c r="H9" s="111">
        <v>2.02</v>
      </c>
      <c r="I9" s="111">
        <v>1.6659999999999999</v>
      </c>
    </row>
    <row r="10" spans="1:9" ht="11.25">
      <c r="A10" s="23">
        <f t="shared" si="0"/>
        <v>2</v>
      </c>
      <c r="B10" s="194"/>
      <c r="C10" s="114">
        <v>40959</v>
      </c>
      <c r="D10" s="111">
        <v>1.4738</v>
      </c>
      <c r="E10" s="111">
        <v>1.9462999999999999</v>
      </c>
      <c r="F10" s="111">
        <v>1.329</v>
      </c>
      <c r="G10" s="111">
        <v>1.2044999999999999</v>
      </c>
      <c r="H10" s="111">
        <v>2.0085000000000002</v>
      </c>
      <c r="I10" s="111">
        <v>1.605</v>
      </c>
    </row>
    <row r="11" spans="1:9" ht="11.25">
      <c r="A11" s="23">
        <f t="shared" si="0"/>
        <v>2</v>
      </c>
      <c r="B11" s="194"/>
      <c r="C11" s="114">
        <v>40966</v>
      </c>
      <c r="D11" s="111">
        <v>1.4844999999999999</v>
      </c>
      <c r="E11" s="111">
        <v>1.9655</v>
      </c>
      <c r="F11" s="111">
        <v>1.2725</v>
      </c>
      <c r="G11" s="111">
        <v>1.196</v>
      </c>
      <c r="H11" s="111">
        <v>1.925</v>
      </c>
      <c r="I11" s="111">
        <v>1.5898000000000001</v>
      </c>
    </row>
    <row r="12" spans="1:9" ht="11.25">
      <c r="A12" s="23">
        <f t="shared" si="0"/>
        <v>3</v>
      </c>
      <c r="B12" s="194" t="str">
        <f>VLOOKUP(A12,Month!A:B,2,FALSE)</f>
        <v>March</v>
      </c>
      <c r="C12" s="114">
        <v>40973</v>
      </c>
      <c r="D12" s="111">
        <v>1.4724999999999999</v>
      </c>
      <c r="E12" s="111">
        <v>1.974</v>
      </c>
      <c r="F12" s="111">
        <v>1.2544999999999999</v>
      </c>
      <c r="G12" s="111">
        <v>1.28</v>
      </c>
      <c r="H12" s="111">
        <v>1.7669999999999999</v>
      </c>
      <c r="I12" s="111">
        <v>1.5689</v>
      </c>
    </row>
    <row r="13" spans="1:9" ht="11.25">
      <c r="A13" s="23">
        <f t="shared" si="0"/>
        <v>3</v>
      </c>
      <c r="B13" s="194"/>
      <c r="C13" s="114">
        <v>40980</v>
      </c>
      <c r="D13" s="111">
        <v>1.5549999999999999</v>
      </c>
      <c r="E13" s="111">
        <v>1.7805</v>
      </c>
      <c r="F13" s="111">
        <v>1.2629999999999999</v>
      </c>
      <c r="G13" s="111">
        <v>1.3345</v>
      </c>
      <c r="H13" s="111">
        <v>1.7313000000000001</v>
      </c>
      <c r="I13" s="111">
        <v>1.5165999999999999</v>
      </c>
    </row>
    <row r="14" spans="1:9" ht="11.25">
      <c r="A14" s="23">
        <f t="shared" si="0"/>
        <v>3</v>
      </c>
      <c r="B14" s="194"/>
      <c r="C14" s="114">
        <v>40987</v>
      </c>
      <c r="D14" s="111">
        <v>1.583</v>
      </c>
      <c r="E14" s="111">
        <v>1.673</v>
      </c>
      <c r="F14" s="111">
        <v>1.2805</v>
      </c>
      <c r="G14" s="111">
        <v>1.2749999999999999</v>
      </c>
      <c r="H14" s="111">
        <v>1.7629999999999999</v>
      </c>
      <c r="I14" s="111">
        <v>1.4979</v>
      </c>
    </row>
    <row r="15" spans="1:9" ht="11.25">
      <c r="A15" s="23">
        <f t="shared" si="0"/>
        <v>3</v>
      </c>
      <c r="B15" s="194"/>
      <c r="C15" s="114">
        <v>40994</v>
      </c>
      <c r="D15" s="111">
        <v>1.46</v>
      </c>
      <c r="E15" s="111">
        <v>1.6145</v>
      </c>
      <c r="F15" s="111">
        <v>1.355</v>
      </c>
      <c r="G15" s="111">
        <v>1.284</v>
      </c>
      <c r="H15" s="111">
        <v>1.7410000000000001</v>
      </c>
      <c r="I15" s="111">
        <v>1.5062</v>
      </c>
    </row>
    <row r="16" spans="1:9" ht="11.25">
      <c r="A16" s="23">
        <f t="shared" si="0"/>
        <v>4</v>
      </c>
      <c r="B16" s="194" t="str">
        <f>VLOOKUP(A16,Month!A:B,2,FALSE)</f>
        <v>April</v>
      </c>
      <c r="C16" s="114">
        <v>41001</v>
      </c>
      <c r="D16" s="111">
        <v>1.4613</v>
      </c>
      <c r="E16" s="111">
        <v>1.5295000000000001</v>
      </c>
      <c r="F16" s="111">
        <v>1.4384999999999999</v>
      </c>
      <c r="G16" s="111">
        <v>1.2062999999999999</v>
      </c>
      <c r="H16" s="111">
        <v>1.7435</v>
      </c>
      <c r="I16" s="111">
        <v>1.4938</v>
      </c>
    </row>
    <row r="17" spans="1:9" ht="11.25">
      <c r="A17" s="23">
        <f t="shared" si="0"/>
        <v>4</v>
      </c>
      <c r="B17" s="194"/>
      <c r="C17" s="114">
        <v>41008</v>
      </c>
      <c r="D17" s="111">
        <v>1.4495</v>
      </c>
      <c r="E17" s="111">
        <v>1.597</v>
      </c>
      <c r="F17" s="111">
        <v>1.3879999999999999</v>
      </c>
      <c r="G17" s="111">
        <v>1.119</v>
      </c>
      <c r="H17" s="111">
        <v>1.6779999999999999</v>
      </c>
      <c r="I17" s="111">
        <v>1.4455</v>
      </c>
    </row>
    <row r="18" spans="1:9" ht="11.25">
      <c r="A18" s="23">
        <f t="shared" si="0"/>
        <v>4</v>
      </c>
      <c r="B18" s="194"/>
      <c r="C18" s="114">
        <v>41015</v>
      </c>
      <c r="D18" s="111">
        <v>1.46</v>
      </c>
      <c r="E18" s="111">
        <v>1.5874999999999999</v>
      </c>
      <c r="F18" s="111">
        <v>1.3480000000000001</v>
      </c>
      <c r="G18" s="111">
        <v>1.109</v>
      </c>
      <c r="H18" s="111">
        <v>1.8720000000000001</v>
      </c>
      <c r="I18" s="111">
        <v>1.4734</v>
      </c>
    </row>
    <row r="19" spans="1:9" ht="11.25">
      <c r="A19" s="23">
        <f t="shared" si="0"/>
        <v>4</v>
      </c>
      <c r="B19" s="194"/>
      <c r="C19" s="114">
        <v>41022</v>
      </c>
      <c r="D19" s="111">
        <v>1.4455</v>
      </c>
      <c r="E19" s="111">
        <v>1.5914999999999999</v>
      </c>
      <c r="F19" s="111">
        <v>1.369</v>
      </c>
      <c r="G19" s="111">
        <v>1.0920000000000001</v>
      </c>
      <c r="H19" s="111">
        <v>1.9139999999999999</v>
      </c>
      <c r="I19" s="111">
        <v>1.4916</v>
      </c>
    </row>
    <row r="20" spans="1:9" ht="11.25">
      <c r="A20" s="23">
        <f t="shared" si="0"/>
        <v>4</v>
      </c>
      <c r="B20" s="194"/>
      <c r="C20" s="114">
        <v>41029</v>
      </c>
      <c r="D20" s="111">
        <v>1.4655</v>
      </c>
      <c r="E20" s="111">
        <v>1.6375</v>
      </c>
      <c r="F20" s="111">
        <v>1.3759999999999999</v>
      </c>
      <c r="G20" s="111">
        <v>1.0669999999999999</v>
      </c>
      <c r="H20" s="111">
        <v>1.96</v>
      </c>
      <c r="I20" s="111">
        <v>1.5101</v>
      </c>
    </row>
    <row r="21" spans="1:9" ht="11.25">
      <c r="A21" s="23">
        <f t="shared" si="0"/>
        <v>5</v>
      </c>
      <c r="B21" s="194" t="str">
        <f>VLOOKUP(A21,Month!A:B,2,FALSE)</f>
        <v>May</v>
      </c>
      <c r="C21" s="114">
        <v>41036</v>
      </c>
      <c r="D21" s="111">
        <v>1.454</v>
      </c>
      <c r="E21" s="111">
        <v>1.6525000000000001</v>
      </c>
      <c r="F21" s="111">
        <v>1.3975</v>
      </c>
      <c r="G21" s="111">
        <v>1.0660000000000001</v>
      </c>
      <c r="H21" s="111">
        <v>2.0205000000000002</v>
      </c>
      <c r="I21" s="111">
        <v>1.5341</v>
      </c>
    </row>
    <row r="22" spans="1:9" ht="11.25">
      <c r="A22" s="23">
        <f t="shared" si="0"/>
        <v>5</v>
      </c>
      <c r="B22" s="194"/>
      <c r="C22" s="114">
        <v>41043</v>
      </c>
      <c r="D22" s="111">
        <v>1.5024999999999999</v>
      </c>
      <c r="E22" s="111">
        <v>1.6719999999999999</v>
      </c>
      <c r="F22" s="111">
        <v>1.4470000000000001</v>
      </c>
      <c r="G22" s="111">
        <v>1.08</v>
      </c>
      <c r="H22" s="111">
        <v>2.23</v>
      </c>
      <c r="I22" s="111">
        <v>1.5381</v>
      </c>
    </row>
    <row r="23" spans="1:9" ht="11.25">
      <c r="A23" s="23">
        <f t="shared" si="0"/>
        <v>5</v>
      </c>
      <c r="B23" s="194"/>
      <c r="C23" s="114">
        <v>41050</v>
      </c>
      <c r="D23" s="111">
        <v>1.456</v>
      </c>
      <c r="E23" s="111">
        <v>1.7629999999999999</v>
      </c>
      <c r="F23" s="111">
        <v>1.4575</v>
      </c>
      <c r="G23" s="111">
        <v>1.0931</v>
      </c>
      <c r="H23" s="111">
        <v>2.2250000000000001</v>
      </c>
      <c r="I23" s="111">
        <v>1.6318999999999999</v>
      </c>
    </row>
    <row r="24" spans="1:9" ht="11.25">
      <c r="A24" s="23">
        <f t="shared" si="0"/>
        <v>5</v>
      </c>
      <c r="B24" s="194"/>
      <c r="C24" s="114">
        <v>41057</v>
      </c>
      <c r="D24" s="111">
        <v>1.466</v>
      </c>
      <c r="E24" s="111">
        <v>1.8975</v>
      </c>
      <c r="F24" s="111">
        <v>1.3744000000000001</v>
      </c>
      <c r="G24" s="111">
        <v>1.101</v>
      </c>
      <c r="H24" s="111">
        <v>2.1760000000000002</v>
      </c>
      <c r="I24" s="111">
        <v>1.6374</v>
      </c>
    </row>
    <row r="25" spans="1:9" ht="11.25">
      <c r="A25" s="23">
        <f t="shared" si="0"/>
        <v>6</v>
      </c>
      <c r="B25" s="194" t="str">
        <f>VLOOKUP(A25,Month!A:B,2,FALSE)</f>
        <v>June</v>
      </c>
      <c r="C25" s="114">
        <v>41064</v>
      </c>
      <c r="D25" s="111">
        <v>1.5238</v>
      </c>
      <c r="E25" s="111">
        <v>2.0605000000000002</v>
      </c>
      <c r="F25" s="111">
        <v>1.337</v>
      </c>
      <c r="G25" s="111">
        <v>1.097</v>
      </c>
      <c r="H25" s="111">
        <v>2.15</v>
      </c>
      <c r="I25" s="111">
        <v>1.6611</v>
      </c>
    </row>
    <row r="26" spans="1:9" ht="11.25">
      <c r="A26" s="23">
        <f t="shared" si="0"/>
        <v>6</v>
      </c>
      <c r="B26" s="194"/>
      <c r="C26" s="114">
        <v>41071</v>
      </c>
      <c r="D26" s="111">
        <v>1.5245</v>
      </c>
      <c r="E26" s="111">
        <v>2.0724999999999998</v>
      </c>
      <c r="F26" s="111">
        <v>1.357</v>
      </c>
      <c r="G26" s="111">
        <v>1.0760000000000001</v>
      </c>
      <c r="H26" s="111">
        <v>1.99</v>
      </c>
      <c r="I26" s="111">
        <v>1.6238999999999999</v>
      </c>
    </row>
    <row r="27" spans="1:9" ht="11.25">
      <c r="A27" s="23">
        <f t="shared" si="0"/>
        <v>6</v>
      </c>
      <c r="B27" s="194"/>
      <c r="C27" s="114">
        <v>41078</v>
      </c>
      <c r="D27" s="111">
        <v>1.5595000000000001</v>
      </c>
      <c r="E27" s="111">
        <v>2.0695000000000001</v>
      </c>
      <c r="F27" s="111">
        <v>1.38</v>
      </c>
      <c r="G27" s="111">
        <v>1.0760000000000001</v>
      </c>
      <c r="H27" s="111">
        <v>1.9359999999999999</v>
      </c>
      <c r="I27" s="111">
        <v>1.6153999999999999</v>
      </c>
    </row>
    <row r="28" spans="1:9" ht="11.25">
      <c r="A28" s="23">
        <f t="shared" si="0"/>
        <v>6</v>
      </c>
      <c r="B28" s="194"/>
      <c r="C28" s="114">
        <v>41085</v>
      </c>
      <c r="D28" s="111">
        <v>1.6034999999999999</v>
      </c>
      <c r="E28" s="111">
        <v>2.0855000000000001</v>
      </c>
      <c r="F28" s="111">
        <v>1.391</v>
      </c>
      <c r="G28" s="111">
        <v>1.0988</v>
      </c>
      <c r="H28" s="111">
        <v>1.8880999999999999</v>
      </c>
      <c r="I28" s="111">
        <v>1.6294</v>
      </c>
    </row>
    <row r="29" spans="1:9" ht="11.25">
      <c r="A29" s="23">
        <f t="shared" si="0"/>
        <v>7</v>
      </c>
      <c r="B29" s="194" t="str">
        <f>VLOOKUP(A29,Month!A:B,2,FALSE)</f>
        <v>July</v>
      </c>
      <c r="C29" s="114">
        <v>41092</v>
      </c>
      <c r="D29" s="111">
        <v>1.675</v>
      </c>
      <c r="E29" s="111">
        <v>2.1019000000000001</v>
      </c>
      <c r="F29" s="111">
        <v>1.4781</v>
      </c>
      <c r="G29" s="111">
        <v>1.0960000000000001</v>
      </c>
      <c r="H29" s="111">
        <v>1.8480000000000001</v>
      </c>
      <c r="I29" s="111">
        <v>1.6133</v>
      </c>
    </row>
    <row r="30" spans="1:9" ht="11.25">
      <c r="A30" s="23">
        <f t="shared" si="0"/>
        <v>7</v>
      </c>
      <c r="B30" s="194"/>
      <c r="C30" s="114">
        <v>41099</v>
      </c>
      <c r="D30" s="111">
        <v>1.6579999999999999</v>
      </c>
      <c r="E30" s="111">
        <v>2.1040000000000001</v>
      </c>
      <c r="F30" s="111">
        <v>1.52</v>
      </c>
      <c r="G30" s="111">
        <v>1.1054999999999999</v>
      </c>
      <c r="H30" s="111">
        <v>1.9179999999999999</v>
      </c>
      <c r="I30" s="111">
        <v>1.6618999999999999</v>
      </c>
    </row>
    <row r="31" spans="1:9" ht="11.25">
      <c r="A31" s="23">
        <f t="shared" si="0"/>
        <v>7</v>
      </c>
      <c r="B31" s="194"/>
      <c r="C31" s="114">
        <v>41106</v>
      </c>
      <c r="D31" s="111">
        <v>1.7024999999999999</v>
      </c>
      <c r="E31" s="111">
        <v>2.1164999999999998</v>
      </c>
      <c r="F31" s="111">
        <v>1.5465</v>
      </c>
      <c r="G31" s="111">
        <v>1.1539999999999999</v>
      </c>
      <c r="H31" s="111">
        <v>1.9384999999999999</v>
      </c>
      <c r="I31" s="111">
        <v>1.6889000000000001</v>
      </c>
    </row>
    <row r="32" spans="1:9" ht="11.25">
      <c r="A32" s="23">
        <f t="shared" si="0"/>
        <v>7</v>
      </c>
      <c r="B32" s="194"/>
      <c r="C32" s="114">
        <v>41113</v>
      </c>
      <c r="D32" s="111">
        <v>1.6930000000000001</v>
      </c>
      <c r="E32" s="111">
        <v>2.1280000000000001</v>
      </c>
      <c r="F32" s="111">
        <v>1.5585</v>
      </c>
      <c r="G32" s="111">
        <v>1.198</v>
      </c>
      <c r="H32" s="111">
        <v>1.8405</v>
      </c>
      <c r="I32" s="111">
        <v>1.6813</v>
      </c>
    </row>
    <row r="33" spans="1:9" ht="11.25">
      <c r="A33" s="23">
        <f t="shared" si="0"/>
        <v>7</v>
      </c>
      <c r="B33" s="194"/>
      <c r="C33" s="114">
        <v>41120</v>
      </c>
      <c r="D33" s="111">
        <v>1.6805000000000001</v>
      </c>
      <c r="E33" s="111">
        <v>2.1309999999999998</v>
      </c>
      <c r="F33" s="111">
        <v>1.5620000000000001</v>
      </c>
      <c r="G33" s="111">
        <v>1.268</v>
      </c>
      <c r="H33" s="111">
        <v>1.7164999999999999</v>
      </c>
      <c r="I33" s="111">
        <v>1.6694</v>
      </c>
    </row>
    <row r="34" spans="1:9" ht="11.25">
      <c r="A34" s="23">
        <f t="shared" si="0"/>
        <v>8</v>
      </c>
      <c r="B34" s="194" t="str">
        <f>VLOOKUP(A34,Month!A:B,2,FALSE)</f>
        <v>August</v>
      </c>
      <c r="C34" s="114">
        <v>41127</v>
      </c>
      <c r="D34" s="111">
        <v>1.7909999999999999</v>
      </c>
      <c r="E34" s="111">
        <v>2.1110000000000002</v>
      </c>
      <c r="F34" s="111">
        <v>1.583</v>
      </c>
      <c r="G34" s="111">
        <v>1.3080000000000001</v>
      </c>
      <c r="H34" s="111">
        <v>1.7330000000000001</v>
      </c>
      <c r="I34" s="111">
        <v>1.6838</v>
      </c>
    </row>
    <row r="35" spans="1:9" ht="11.25">
      <c r="A35" s="23">
        <f t="shared" si="0"/>
        <v>8</v>
      </c>
      <c r="B35" s="194"/>
      <c r="C35" s="114">
        <v>41134</v>
      </c>
      <c r="D35" s="111">
        <v>1.827</v>
      </c>
      <c r="E35" s="111">
        <v>1.9810000000000001</v>
      </c>
      <c r="F35" s="111">
        <v>1.595</v>
      </c>
      <c r="G35" s="111">
        <v>1.3614999999999999</v>
      </c>
      <c r="H35" s="111">
        <v>1.6695</v>
      </c>
      <c r="I35" s="111">
        <v>1.6517999999999999</v>
      </c>
    </row>
    <row r="36" spans="1:9" ht="11.25">
      <c r="A36" s="23">
        <f t="shared" si="0"/>
        <v>8</v>
      </c>
      <c r="B36" s="194"/>
      <c r="C36" s="114">
        <v>41141</v>
      </c>
      <c r="D36" s="111">
        <v>1.8045</v>
      </c>
      <c r="E36" s="111">
        <v>1.7509999999999999</v>
      </c>
      <c r="F36" s="111">
        <v>1.6365000000000001</v>
      </c>
      <c r="G36" s="111">
        <v>1.3714999999999999</v>
      </c>
      <c r="H36" s="111">
        <v>1.6539999999999999</v>
      </c>
      <c r="I36" s="111">
        <v>1.6032999999999999</v>
      </c>
    </row>
    <row r="37" spans="1:9" ht="11.25">
      <c r="A37" s="23">
        <f t="shared" si="0"/>
        <v>8</v>
      </c>
      <c r="B37" s="194"/>
      <c r="C37" s="114">
        <v>41148</v>
      </c>
      <c r="D37" s="111">
        <v>1.7995000000000001</v>
      </c>
      <c r="E37" s="111">
        <v>1.7275</v>
      </c>
      <c r="F37" s="111">
        <v>1.6719999999999999</v>
      </c>
      <c r="G37" s="111">
        <v>1.2845</v>
      </c>
      <c r="H37" s="111">
        <v>1.6843999999999999</v>
      </c>
      <c r="I37" s="111">
        <v>1.5871999999999999</v>
      </c>
    </row>
    <row r="38" spans="1:9" ht="11.25">
      <c r="A38" s="23">
        <f t="shared" si="0"/>
        <v>9</v>
      </c>
      <c r="B38" s="194" t="str">
        <f>VLOOKUP(A38,Month!A:B,2,FALSE)</f>
        <v>September</v>
      </c>
      <c r="C38" s="114">
        <v>41155</v>
      </c>
      <c r="D38" s="111">
        <v>1.7763</v>
      </c>
      <c r="E38" s="111">
        <v>1.7305999999999999</v>
      </c>
      <c r="F38" s="111">
        <v>1.6924999999999999</v>
      </c>
      <c r="G38" s="111">
        <v>1.2494000000000001</v>
      </c>
      <c r="H38" s="111">
        <v>1.8294999999999999</v>
      </c>
      <c r="I38" s="111">
        <v>1.6375</v>
      </c>
    </row>
    <row r="39" spans="1:9" ht="11.25">
      <c r="A39" s="23">
        <f t="shared" si="0"/>
        <v>9</v>
      </c>
      <c r="B39" s="194"/>
      <c r="C39" s="114">
        <v>41162</v>
      </c>
      <c r="D39" s="111">
        <v>1.7969999999999999</v>
      </c>
      <c r="E39" s="111">
        <v>1.7244999999999999</v>
      </c>
      <c r="F39" s="111">
        <v>1.71</v>
      </c>
      <c r="G39" s="111">
        <v>1.28</v>
      </c>
      <c r="H39" s="111">
        <v>1.9155</v>
      </c>
      <c r="I39" s="111">
        <v>1.6575</v>
      </c>
    </row>
    <row r="40" spans="1:9" ht="11.25">
      <c r="A40" s="23">
        <f t="shared" si="0"/>
        <v>9</v>
      </c>
      <c r="B40" s="194"/>
      <c r="C40" s="114">
        <v>41169</v>
      </c>
      <c r="D40" s="111">
        <v>1.9045000000000001</v>
      </c>
      <c r="E40" s="111">
        <v>1.6870000000000001</v>
      </c>
      <c r="F40" s="111">
        <v>1.73</v>
      </c>
      <c r="G40" s="111">
        <v>1.3560000000000001</v>
      </c>
      <c r="H40" s="111">
        <v>1.9484999999999999</v>
      </c>
      <c r="I40" s="111">
        <v>1.6803999999999999</v>
      </c>
    </row>
    <row r="41" spans="1:9" ht="11.25">
      <c r="A41" s="23">
        <f t="shared" si="0"/>
        <v>9</v>
      </c>
      <c r="B41" s="194"/>
      <c r="C41" s="114">
        <v>41176</v>
      </c>
      <c r="D41" s="111">
        <v>2.0139999999999998</v>
      </c>
      <c r="E41" s="111">
        <v>1.6579999999999999</v>
      </c>
      <c r="F41" s="111">
        <v>1.7350000000000001</v>
      </c>
      <c r="G41" s="111">
        <v>1.3815</v>
      </c>
      <c r="H41" s="111">
        <v>1.8180000000000001</v>
      </c>
      <c r="I41" s="111">
        <v>1.6480999999999999</v>
      </c>
    </row>
    <row r="42" spans="1:9" ht="11.25">
      <c r="A42" s="23">
        <f t="shared" si="0"/>
        <v>10</v>
      </c>
      <c r="B42" s="194" t="str">
        <f>VLOOKUP(A42,Month!A:B,2,FALSE)</f>
        <v>October</v>
      </c>
      <c r="C42" s="114">
        <v>41183</v>
      </c>
      <c r="D42" s="111">
        <v>2.048</v>
      </c>
      <c r="E42" s="111">
        <v>1.7010000000000001</v>
      </c>
      <c r="F42" s="111">
        <v>1.7350000000000001</v>
      </c>
      <c r="G42" s="111">
        <v>1.4279999999999999</v>
      </c>
      <c r="H42" s="111">
        <v>1.8154999999999999</v>
      </c>
      <c r="I42" s="111">
        <v>1.6698999999999999</v>
      </c>
    </row>
    <row r="43" spans="1:9" ht="11.25">
      <c r="A43" s="23">
        <f t="shared" si="0"/>
        <v>10</v>
      </c>
      <c r="B43" s="194"/>
      <c r="C43" s="114">
        <v>41190</v>
      </c>
      <c r="D43" s="111">
        <v>2.06</v>
      </c>
      <c r="E43" s="111">
        <v>1.7210000000000001</v>
      </c>
      <c r="F43" s="111">
        <v>1.7324999999999999</v>
      </c>
      <c r="G43" s="111">
        <v>1.452</v>
      </c>
      <c r="H43" s="111">
        <v>1.8919999999999999</v>
      </c>
      <c r="I43" s="111">
        <v>1.6994</v>
      </c>
    </row>
    <row r="44" spans="1:9" ht="11.25">
      <c r="A44" s="23">
        <f t="shared" si="0"/>
        <v>10</v>
      </c>
      <c r="B44" s="194"/>
      <c r="C44" s="114">
        <v>41197</v>
      </c>
      <c r="D44" s="111"/>
      <c r="E44" s="111">
        <v>1.7050000000000001</v>
      </c>
      <c r="F44" s="111">
        <v>1.702</v>
      </c>
      <c r="G44" s="111">
        <v>1.446</v>
      </c>
      <c r="H44" s="111">
        <v>1.8169999999999999</v>
      </c>
      <c r="I44" s="111">
        <v>1.6675</v>
      </c>
    </row>
    <row r="45" spans="1:9" ht="11.25">
      <c r="A45" s="23">
        <f t="shared" si="0"/>
        <v>10</v>
      </c>
      <c r="B45" s="194"/>
      <c r="C45" s="114">
        <v>41204</v>
      </c>
      <c r="D45" s="111"/>
      <c r="E45" s="111">
        <v>1.74</v>
      </c>
      <c r="F45" s="111">
        <v>1.6739999999999999</v>
      </c>
      <c r="G45" s="111">
        <v>1.4915</v>
      </c>
      <c r="H45" s="111">
        <v>1.6850000000000001</v>
      </c>
      <c r="I45" s="111">
        <v>1.6476</v>
      </c>
    </row>
    <row r="46" spans="1:9" ht="11.25">
      <c r="A46" s="23">
        <f t="shared" si="0"/>
        <v>10</v>
      </c>
      <c r="B46" s="194"/>
      <c r="C46" s="114">
        <v>41211</v>
      </c>
      <c r="D46" s="111"/>
      <c r="E46" s="111">
        <v>1.8294999999999999</v>
      </c>
      <c r="F46" s="111">
        <v>1.5634999999999999</v>
      </c>
      <c r="G46" s="111">
        <v>1.5035000000000001</v>
      </c>
      <c r="H46" s="111">
        <v>1.6465000000000001</v>
      </c>
      <c r="I46" s="111">
        <v>1.6357999999999999</v>
      </c>
    </row>
    <row r="47" spans="1:9" ht="11.25">
      <c r="A47" s="23">
        <f t="shared" si="0"/>
        <v>11</v>
      </c>
      <c r="B47" s="194" t="str">
        <f>VLOOKUP(A47,Month!A:B,2,FALSE)</f>
        <v>November</v>
      </c>
      <c r="C47" s="114">
        <v>41218</v>
      </c>
      <c r="D47" s="111"/>
      <c r="E47" s="111">
        <v>1.94</v>
      </c>
      <c r="F47" s="111">
        <v>1.405</v>
      </c>
      <c r="G47" s="111">
        <v>1.474</v>
      </c>
      <c r="H47" s="111">
        <v>1.6779999999999999</v>
      </c>
      <c r="I47" s="111">
        <v>1.6243000000000001</v>
      </c>
    </row>
    <row r="48" spans="1:9" ht="11.25">
      <c r="A48" s="23">
        <f t="shared" si="0"/>
        <v>11</v>
      </c>
      <c r="B48" s="194"/>
      <c r="C48" s="114">
        <v>41225</v>
      </c>
      <c r="D48" s="111"/>
      <c r="E48" s="111">
        <v>1.994</v>
      </c>
      <c r="F48" s="111">
        <v>1.3895</v>
      </c>
      <c r="G48" s="111">
        <v>1.454</v>
      </c>
      <c r="H48" s="111">
        <v>1.726</v>
      </c>
      <c r="I48" s="111">
        <v>1.6409</v>
      </c>
    </row>
    <row r="49" spans="1:9" ht="11.25">
      <c r="A49" s="23">
        <f t="shared" si="0"/>
        <v>11</v>
      </c>
      <c r="B49" s="194"/>
      <c r="C49" s="114">
        <v>41232</v>
      </c>
      <c r="D49" s="111"/>
      <c r="E49" s="111">
        <v>1.84</v>
      </c>
      <c r="F49" s="111">
        <v>1.44</v>
      </c>
      <c r="G49" s="111">
        <v>1.5066999999999999</v>
      </c>
      <c r="H49" s="111">
        <v>1.7675000000000001</v>
      </c>
      <c r="I49" s="111">
        <v>1.6385000000000001</v>
      </c>
    </row>
    <row r="50" spans="1:9" ht="11.25">
      <c r="A50" s="23">
        <f t="shared" si="0"/>
        <v>11</v>
      </c>
      <c r="B50" s="194"/>
      <c r="C50" s="114">
        <v>41239</v>
      </c>
      <c r="D50" s="111"/>
      <c r="E50" s="111">
        <v>1.756</v>
      </c>
      <c r="F50" s="111">
        <v>1.4650000000000001</v>
      </c>
      <c r="G50" s="111">
        <v>1.4784999999999999</v>
      </c>
      <c r="H50" s="111">
        <v>1.7695000000000001</v>
      </c>
      <c r="I50" s="111">
        <v>1.6173</v>
      </c>
    </row>
    <row r="51" spans="1:9" ht="11.25">
      <c r="A51" s="23">
        <f t="shared" si="0"/>
        <v>12</v>
      </c>
      <c r="B51" s="194" t="str">
        <f>VLOOKUP(A51,Month!A:B,2,FALSE)</f>
        <v>December</v>
      </c>
      <c r="C51" s="114">
        <v>41246</v>
      </c>
      <c r="D51" s="111"/>
      <c r="E51" s="111">
        <v>1.6134999999999999</v>
      </c>
      <c r="F51" s="111">
        <v>1.3865000000000001</v>
      </c>
      <c r="G51" s="111">
        <v>1.46</v>
      </c>
      <c r="H51" s="111">
        <v>1.6575</v>
      </c>
      <c r="I51" s="111">
        <v>1.5294000000000001</v>
      </c>
    </row>
    <row r="52" spans="1:9" ht="11.25">
      <c r="A52" s="23">
        <f t="shared" si="0"/>
        <v>12</v>
      </c>
      <c r="B52" s="194"/>
      <c r="C52" s="114">
        <v>41253</v>
      </c>
      <c r="D52" s="111"/>
      <c r="E52" s="111">
        <v>1.548</v>
      </c>
      <c r="F52" s="111">
        <v>1.3520000000000001</v>
      </c>
      <c r="G52" s="111">
        <v>1.456</v>
      </c>
      <c r="H52" s="111">
        <v>1.4595</v>
      </c>
      <c r="I52" s="111">
        <v>1.4539</v>
      </c>
    </row>
    <row r="53" spans="1:9" ht="11.25">
      <c r="A53" s="23">
        <f t="shared" si="0"/>
        <v>12</v>
      </c>
      <c r="B53" s="194"/>
      <c r="C53" s="114">
        <v>41260</v>
      </c>
      <c r="D53" s="111"/>
      <c r="E53" s="111">
        <v>1.55</v>
      </c>
      <c r="F53" s="111">
        <v>1.3725000000000001</v>
      </c>
      <c r="G53" s="111">
        <v>1.4350000000000001</v>
      </c>
      <c r="H53" s="111">
        <v>1.3342000000000001</v>
      </c>
      <c r="I53" s="111">
        <v>1.4363999999999999</v>
      </c>
    </row>
    <row r="54" spans="1:9" ht="11.25">
      <c r="A54" s="23">
        <f t="shared" si="0"/>
        <v>12</v>
      </c>
      <c r="B54" s="194"/>
      <c r="C54" s="114">
        <v>41267</v>
      </c>
      <c r="D54" s="111"/>
      <c r="E54" s="111">
        <v>1.57</v>
      </c>
      <c r="F54" s="111">
        <v>1.335</v>
      </c>
      <c r="G54" s="111">
        <v>1.4306000000000001</v>
      </c>
      <c r="H54" s="111">
        <v>1.2282999999999999</v>
      </c>
      <c r="I54" s="111">
        <v>1.3976999999999999</v>
      </c>
    </row>
    <row r="55" spans="1:9" ht="11.25">
      <c r="C55" s="155" t="s">
        <v>235</v>
      </c>
      <c r="D55" s="155">
        <f>SUBTOTAL(1,D3:D54)</f>
        <v>1.6160073170731706</v>
      </c>
      <c r="E55" s="111">
        <v>1.34</v>
      </c>
      <c r="F55" s="111">
        <v>1.4350000000000001</v>
      </c>
      <c r="G55" s="111">
        <v>1.0958000000000001</v>
      </c>
      <c r="H55" s="111">
        <v>2.0283000000000002</v>
      </c>
      <c r="I55" s="111"/>
    </row>
  </sheetData>
  <mergeCells count="12">
    <mergeCell ref="B29:B33"/>
    <mergeCell ref="B51:B54"/>
    <mergeCell ref="B38:B41"/>
    <mergeCell ref="B47:B50"/>
    <mergeCell ref="B42:B46"/>
    <mergeCell ref="B34:B37"/>
    <mergeCell ref="B2:B7"/>
    <mergeCell ref="B25:B28"/>
    <mergeCell ref="B12:B15"/>
    <mergeCell ref="B8:B11"/>
    <mergeCell ref="B21:B24"/>
    <mergeCell ref="B16:B20"/>
  </mergeCells>
  <phoneticPr fontId="3" type="noConversion"/>
  <pageMargins left="0.75" right="0.75" top="1" bottom="1" header="0.5" footer="0.5"/>
  <pageSetup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I55"/>
  <sheetViews>
    <sheetView topLeftCell="A23" zoomScale="130" zoomScaleNormal="130" workbookViewId="0">
      <selection activeCell="D197" sqref="D197:E199"/>
    </sheetView>
  </sheetViews>
  <sheetFormatPr defaultColWidth="45.140625" defaultRowHeight="10.5"/>
  <cols>
    <col min="1" max="1" width="12.85546875" style="23" bestFit="1" customWidth="1"/>
    <col min="2" max="2" width="10" style="23" bestFit="1" customWidth="1"/>
    <col min="3" max="3" width="10.140625" style="23" bestFit="1" customWidth="1"/>
    <col min="4" max="8" width="6.5703125" style="23" bestFit="1" customWidth="1"/>
    <col min="9" max="9" width="8" style="23" bestFit="1" customWidth="1"/>
    <col min="10" max="16384" width="45.140625" style="23"/>
  </cols>
  <sheetData>
    <row r="1" spans="1:9" ht="11.25">
      <c r="A1" s="23" t="s">
        <v>107</v>
      </c>
      <c r="B1" s="23" t="s">
        <v>121</v>
      </c>
      <c r="C1" s="111"/>
      <c r="D1" s="111">
        <v>2012</v>
      </c>
      <c r="E1" s="111">
        <v>2011</v>
      </c>
      <c r="F1" s="111">
        <v>2010</v>
      </c>
      <c r="G1" s="111">
        <v>2009</v>
      </c>
      <c r="H1" s="111">
        <v>2008</v>
      </c>
      <c r="I1" s="162" t="s">
        <v>260</v>
      </c>
    </row>
    <row r="2" spans="1:9" ht="11.25">
      <c r="A2" s="23">
        <v>1</v>
      </c>
      <c r="B2" s="194" t="str">
        <f>VLOOKUP(A2,Month!A:B,2,FALSE)</f>
        <v>January</v>
      </c>
      <c r="C2" s="114">
        <v>40903</v>
      </c>
      <c r="D2" s="123">
        <f>E54</f>
        <v>1.5625</v>
      </c>
      <c r="E2" s="111"/>
      <c r="F2" s="111"/>
      <c r="G2" s="111">
        <v>1.1325000000000001</v>
      </c>
      <c r="H2" s="111">
        <v>2.1008</v>
      </c>
      <c r="I2" s="111">
        <v>1.8588</v>
      </c>
    </row>
    <row r="3" spans="1:9" ht="11.25">
      <c r="A3" s="23">
        <f t="shared" ref="A3:A54" si="0">MONTH(C3)</f>
        <v>1</v>
      </c>
      <c r="B3" s="194"/>
      <c r="C3" s="114">
        <v>40910</v>
      </c>
      <c r="D3" s="111">
        <v>1.5906</v>
      </c>
      <c r="E3" s="111">
        <v>1.351</v>
      </c>
      <c r="F3" s="111">
        <v>1.4245000000000001</v>
      </c>
      <c r="G3" s="111">
        <v>1.0720000000000001</v>
      </c>
      <c r="H3" s="111">
        <v>1.968</v>
      </c>
      <c r="I3" s="111">
        <v>1.4539</v>
      </c>
    </row>
    <row r="4" spans="1:9" ht="11.25">
      <c r="A4" s="23">
        <f t="shared" si="0"/>
        <v>1</v>
      </c>
      <c r="B4" s="194"/>
      <c r="C4" s="114">
        <v>40917</v>
      </c>
      <c r="D4" s="111">
        <v>1.5960000000000001</v>
      </c>
      <c r="E4" s="111">
        <v>1.4704999999999999</v>
      </c>
      <c r="F4" s="111">
        <v>1.413</v>
      </c>
      <c r="G4" s="111">
        <v>1.0640000000000001</v>
      </c>
      <c r="H4" s="111">
        <v>1.7404999999999999</v>
      </c>
      <c r="I4" s="111">
        <v>1.4219999999999999</v>
      </c>
    </row>
    <row r="5" spans="1:9" ht="11.25">
      <c r="A5" s="23">
        <f t="shared" si="0"/>
        <v>1</v>
      </c>
      <c r="B5" s="194"/>
      <c r="C5" s="114">
        <v>40924</v>
      </c>
      <c r="D5" s="111">
        <v>1.55</v>
      </c>
      <c r="E5" s="111">
        <v>1.5125</v>
      </c>
      <c r="F5" s="111">
        <v>1.4662999999999999</v>
      </c>
      <c r="G5" s="111">
        <v>1.07</v>
      </c>
      <c r="H5" s="111">
        <v>1.65</v>
      </c>
      <c r="I5" s="111">
        <v>1.4247000000000001</v>
      </c>
    </row>
    <row r="6" spans="1:9" ht="11.25">
      <c r="A6" s="23">
        <f t="shared" si="0"/>
        <v>1</v>
      </c>
      <c r="B6" s="194"/>
      <c r="C6" s="114">
        <v>40931</v>
      </c>
      <c r="D6" s="111">
        <v>1.506</v>
      </c>
      <c r="E6" s="111">
        <v>1.6735</v>
      </c>
      <c r="F6" s="111">
        <v>1.5129999999999999</v>
      </c>
      <c r="G6" s="111">
        <v>1.1245000000000001</v>
      </c>
      <c r="H6" s="111">
        <v>1.7390000000000001</v>
      </c>
      <c r="I6" s="111">
        <v>1.5125</v>
      </c>
    </row>
    <row r="7" spans="1:9" ht="11.25">
      <c r="A7" s="23">
        <f t="shared" si="0"/>
        <v>1</v>
      </c>
      <c r="B7" s="194"/>
      <c r="C7" s="114">
        <v>40938</v>
      </c>
      <c r="D7" s="111">
        <v>1.4964999999999999</v>
      </c>
      <c r="E7" s="111">
        <v>1.7785</v>
      </c>
      <c r="F7" s="111">
        <v>1.4990000000000001</v>
      </c>
      <c r="G7" s="111">
        <v>1.1535</v>
      </c>
      <c r="H7" s="111">
        <v>1.9305000000000001</v>
      </c>
      <c r="I7" s="111">
        <v>1.5904</v>
      </c>
    </row>
    <row r="8" spans="1:9" ht="11.25">
      <c r="A8" s="23">
        <f t="shared" si="0"/>
        <v>2</v>
      </c>
      <c r="B8" s="194" t="str">
        <f>VLOOKUP(A8,Month!A:B,2,FALSE)</f>
        <v>February</v>
      </c>
      <c r="C8" s="114">
        <v>40945</v>
      </c>
      <c r="D8" s="111">
        <v>1.4770000000000001</v>
      </c>
      <c r="E8" s="111">
        <v>1.887</v>
      </c>
      <c r="F8" s="111">
        <v>1.4990000000000001</v>
      </c>
      <c r="G8" s="111">
        <v>1.2064999999999999</v>
      </c>
      <c r="H8" s="111">
        <v>2.0059999999999998</v>
      </c>
      <c r="I8" s="111">
        <v>1.6496</v>
      </c>
    </row>
    <row r="9" spans="1:9" ht="11.25">
      <c r="A9" s="23">
        <f t="shared" si="0"/>
        <v>2</v>
      </c>
      <c r="B9" s="194"/>
      <c r="C9" s="114">
        <v>40952</v>
      </c>
      <c r="D9" s="111">
        <v>1.482</v>
      </c>
      <c r="E9" s="111">
        <v>1.9435</v>
      </c>
      <c r="F9" s="111">
        <v>1.4413</v>
      </c>
      <c r="G9" s="111">
        <v>1.3063</v>
      </c>
      <c r="H9" s="111">
        <v>2.0606</v>
      </c>
      <c r="I9" s="111">
        <v>1.7029000000000001</v>
      </c>
    </row>
    <row r="10" spans="1:9" ht="11.25">
      <c r="A10" s="23">
        <f t="shared" si="0"/>
        <v>2</v>
      </c>
      <c r="B10" s="194"/>
      <c r="C10" s="114">
        <v>40959</v>
      </c>
      <c r="D10" s="111">
        <v>1.4750000000000001</v>
      </c>
      <c r="E10" s="111">
        <v>1.9850000000000001</v>
      </c>
      <c r="F10" s="111">
        <v>1.369</v>
      </c>
      <c r="G10" s="111">
        <v>1.22</v>
      </c>
      <c r="H10" s="111">
        <v>2.0640000000000001</v>
      </c>
      <c r="I10" s="111">
        <v>1.6424000000000001</v>
      </c>
    </row>
    <row r="11" spans="1:9" ht="11.25">
      <c r="A11" s="23">
        <f t="shared" si="0"/>
        <v>2</v>
      </c>
      <c r="B11" s="194"/>
      <c r="C11" s="114">
        <v>40966</v>
      </c>
      <c r="D11" s="111">
        <v>1.4790000000000001</v>
      </c>
      <c r="E11" s="111">
        <v>2.0030000000000001</v>
      </c>
      <c r="F11" s="111">
        <v>1.3205</v>
      </c>
      <c r="G11" s="111">
        <v>1.177</v>
      </c>
      <c r="H11" s="111">
        <v>1.8995</v>
      </c>
      <c r="I11" s="111">
        <v>1.6</v>
      </c>
    </row>
    <row r="12" spans="1:9" ht="11.25">
      <c r="A12" s="23">
        <f t="shared" si="0"/>
        <v>3</v>
      </c>
      <c r="B12" s="194" t="str">
        <f>VLOOKUP(A12,Month!A:B,2,FALSE)</f>
        <v>March</v>
      </c>
      <c r="C12" s="114">
        <v>40973</v>
      </c>
      <c r="D12" s="111">
        <v>1.4764999999999999</v>
      </c>
      <c r="E12" s="111">
        <v>2.0145</v>
      </c>
      <c r="F12" s="111">
        <v>1.2745</v>
      </c>
      <c r="G12" s="111">
        <v>1.2410000000000001</v>
      </c>
      <c r="H12" s="111">
        <v>1.8214999999999999</v>
      </c>
      <c r="I12" s="111">
        <v>1.5879000000000001</v>
      </c>
    </row>
    <row r="13" spans="1:9" ht="11.25">
      <c r="A13" s="23">
        <f t="shared" si="0"/>
        <v>3</v>
      </c>
      <c r="B13" s="194"/>
      <c r="C13" s="114">
        <v>40980</v>
      </c>
      <c r="D13" s="111">
        <v>1.5345</v>
      </c>
      <c r="E13" s="111">
        <v>1.7585</v>
      </c>
      <c r="F13" s="111">
        <v>1.268</v>
      </c>
      <c r="G13" s="111">
        <v>1.2775000000000001</v>
      </c>
      <c r="H13" s="111">
        <v>1.7649999999999999</v>
      </c>
      <c r="I13" s="111">
        <v>1.5042</v>
      </c>
    </row>
    <row r="14" spans="1:9" ht="11.25">
      <c r="A14" s="23">
        <f t="shared" si="0"/>
        <v>3</v>
      </c>
      <c r="B14" s="194"/>
      <c r="C14" s="114">
        <v>40987</v>
      </c>
      <c r="D14" s="111">
        <v>1.59</v>
      </c>
      <c r="E14" s="111">
        <v>1.6355</v>
      </c>
      <c r="F14" s="111">
        <v>1.2869999999999999</v>
      </c>
      <c r="G14" s="111">
        <v>1.2685</v>
      </c>
      <c r="H14" s="111">
        <v>1.8005</v>
      </c>
      <c r="I14" s="111">
        <v>1.4979</v>
      </c>
    </row>
    <row r="15" spans="1:9" ht="11.25">
      <c r="A15" s="23">
        <f t="shared" si="0"/>
        <v>3</v>
      </c>
      <c r="B15" s="194"/>
      <c r="C15" s="114">
        <v>40994</v>
      </c>
      <c r="D15" s="111">
        <v>1.4904999999999999</v>
      </c>
      <c r="E15" s="111">
        <v>1.6435</v>
      </c>
      <c r="F15" s="111">
        <v>1.3813</v>
      </c>
      <c r="G15" s="111">
        <v>1.286</v>
      </c>
      <c r="H15" s="111">
        <v>1.8085</v>
      </c>
      <c r="I15" s="111">
        <v>1.5376000000000001</v>
      </c>
    </row>
    <row r="16" spans="1:9" ht="11.25">
      <c r="A16" s="23">
        <f t="shared" si="0"/>
        <v>4</v>
      </c>
      <c r="B16" s="194" t="str">
        <f>VLOOKUP(A16,Month!A:B,2,FALSE)</f>
        <v>April</v>
      </c>
      <c r="C16" s="114">
        <v>41001</v>
      </c>
      <c r="D16" s="111">
        <v>1.4894000000000001</v>
      </c>
      <c r="E16" s="111">
        <v>1.5794999999999999</v>
      </c>
      <c r="F16" s="111">
        <v>1.4875</v>
      </c>
      <c r="G16" s="111">
        <v>1.2556</v>
      </c>
      <c r="H16" s="111">
        <v>1.8540000000000001</v>
      </c>
      <c r="I16" s="111">
        <v>1.5592999999999999</v>
      </c>
    </row>
    <row r="17" spans="1:9" ht="11.25">
      <c r="A17" s="23">
        <f t="shared" si="0"/>
        <v>4</v>
      </c>
      <c r="B17" s="194"/>
      <c r="C17" s="114">
        <v>41008</v>
      </c>
      <c r="D17" s="111">
        <v>1.4875</v>
      </c>
      <c r="E17" s="111">
        <v>1.6220000000000001</v>
      </c>
      <c r="F17" s="111">
        <v>1.4295</v>
      </c>
      <c r="G17" s="111">
        <v>1.18</v>
      </c>
      <c r="H17" s="111">
        <v>1.746</v>
      </c>
      <c r="I17" s="111">
        <v>1.4944</v>
      </c>
    </row>
    <row r="18" spans="1:9" ht="11.25">
      <c r="A18" s="23">
        <f t="shared" si="0"/>
        <v>4</v>
      </c>
      <c r="B18" s="194"/>
      <c r="C18" s="114">
        <v>41015</v>
      </c>
      <c r="D18" s="111">
        <v>1.5029999999999999</v>
      </c>
      <c r="E18" s="111">
        <v>1.6119000000000001</v>
      </c>
      <c r="F18" s="111">
        <v>1.3705000000000001</v>
      </c>
      <c r="G18" s="111">
        <v>1.1779999999999999</v>
      </c>
      <c r="H18" s="111">
        <v>1.9415</v>
      </c>
      <c r="I18" s="111">
        <v>1.5208999999999999</v>
      </c>
    </row>
    <row r="19" spans="1:9" ht="11.25">
      <c r="A19" s="23">
        <f t="shared" si="0"/>
        <v>4</v>
      </c>
      <c r="B19" s="194"/>
      <c r="C19" s="114">
        <v>41022</v>
      </c>
      <c r="D19" s="111">
        <v>1.5265</v>
      </c>
      <c r="E19" s="111">
        <v>1.6045</v>
      </c>
      <c r="F19" s="111">
        <v>1.383</v>
      </c>
      <c r="G19" s="111">
        <v>1.157</v>
      </c>
      <c r="H19" s="111">
        <v>1.9510000000000001</v>
      </c>
      <c r="I19" s="111">
        <v>1.5239</v>
      </c>
    </row>
    <row r="20" spans="1:9" ht="11.25">
      <c r="A20" s="23">
        <f t="shared" si="0"/>
        <v>4</v>
      </c>
      <c r="B20" s="194"/>
      <c r="C20" s="114">
        <v>41029</v>
      </c>
      <c r="D20" s="111">
        <v>1.5349999999999999</v>
      </c>
      <c r="E20" s="111">
        <v>1.639</v>
      </c>
      <c r="F20" s="111">
        <v>1.383</v>
      </c>
      <c r="G20" s="111">
        <v>1.1435</v>
      </c>
      <c r="H20" s="111">
        <v>1.968</v>
      </c>
      <c r="I20" s="111">
        <v>1.5334000000000001</v>
      </c>
    </row>
    <row r="21" spans="1:9" ht="11.25">
      <c r="A21" s="23">
        <f t="shared" si="0"/>
        <v>5</v>
      </c>
      <c r="B21" s="194" t="str">
        <f>VLOOKUP(A21,Month!A:B,2,FALSE)</f>
        <v>May</v>
      </c>
      <c r="C21" s="114">
        <v>41036</v>
      </c>
      <c r="D21" s="111">
        <v>1.5024999999999999</v>
      </c>
      <c r="E21" s="111">
        <v>1.6315</v>
      </c>
      <c r="F21" s="111">
        <v>1.415</v>
      </c>
      <c r="G21" s="111">
        <v>1.1325000000000001</v>
      </c>
      <c r="H21" s="111">
        <v>2.0489999999999999</v>
      </c>
      <c r="I21" s="111">
        <v>1.5569999999999999</v>
      </c>
    </row>
    <row r="22" spans="1:9" ht="11.25">
      <c r="A22" s="23">
        <f t="shared" si="0"/>
        <v>5</v>
      </c>
      <c r="B22" s="194"/>
      <c r="C22" s="114">
        <v>41043</v>
      </c>
      <c r="D22" s="111">
        <v>1.5</v>
      </c>
      <c r="E22" s="111">
        <v>1.67</v>
      </c>
      <c r="F22" s="111">
        <v>1.4804999999999999</v>
      </c>
      <c r="G22" s="111">
        <v>1.1339999999999999</v>
      </c>
      <c r="H22" s="111">
        <v>2.2313000000000001</v>
      </c>
      <c r="I22" s="111">
        <v>1.5972</v>
      </c>
    </row>
    <row r="23" spans="1:9" ht="11.25">
      <c r="A23" s="23">
        <f t="shared" si="0"/>
        <v>5</v>
      </c>
      <c r="B23" s="194"/>
      <c r="C23" s="114">
        <v>41050</v>
      </c>
      <c r="D23" s="111">
        <v>1.5145</v>
      </c>
      <c r="E23" s="111">
        <v>1.766</v>
      </c>
      <c r="F23" s="111">
        <v>1.4895</v>
      </c>
      <c r="G23" s="111">
        <v>1.1463000000000001</v>
      </c>
      <c r="H23" s="111">
        <v>2.2524999999999999</v>
      </c>
      <c r="I23" s="111">
        <v>1.6596</v>
      </c>
    </row>
    <row r="24" spans="1:9" ht="11.25">
      <c r="A24" s="23">
        <f t="shared" si="0"/>
        <v>5</v>
      </c>
      <c r="B24" s="194"/>
      <c r="C24" s="114">
        <v>41057</v>
      </c>
      <c r="D24" s="111">
        <v>1.61</v>
      </c>
      <c r="E24" s="111">
        <v>1.9438</v>
      </c>
      <c r="F24" s="111">
        <v>1.4156</v>
      </c>
      <c r="G24" s="111">
        <v>1.1495</v>
      </c>
      <c r="H24" s="111">
        <v>2.1859999999999999</v>
      </c>
      <c r="I24" s="111">
        <v>1.6731</v>
      </c>
    </row>
    <row r="25" spans="1:9" ht="11.25">
      <c r="A25" s="23">
        <f t="shared" si="0"/>
        <v>6</v>
      </c>
      <c r="B25" s="194" t="str">
        <f>VLOOKUP(A25,Month!A:B,2,FALSE)</f>
        <v>June</v>
      </c>
      <c r="C25" s="114">
        <v>41064</v>
      </c>
      <c r="D25" s="111">
        <v>1.6080000000000001</v>
      </c>
      <c r="E25" s="111">
        <v>2.1105</v>
      </c>
      <c r="F25" s="111">
        <v>1.373</v>
      </c>
      <c r="G25" s="111">
        <v>1.1495</v>
      </c>
      <c r="H25" s="111">
        <v>2.0554999999999999</v>
      </c>
      <c r="I25" s="111">
        <v>1.6720999999999999</v>
      </c>
    </row>
    <row r="26" spans="1:9" ht="11.25">
      <c r="A26" s="23">
        <f t="shared" si="0"/>
        <v>6</v>
      </c>
      <c r="B26" s="194"/>
      <c r="C26" s="114">
        <v>41071</v>
      </c>
      <c r="D26" s="111">
        <v>1.645</v>
      </c>
      <c r="E26" s="111">
        <v>2.1124999999999998</v>
      </c>
      <c r="F26" s="111">
        <v>1.393</v>
      </c>
      <c r="G26" s="111">
        <v>1.1319999999999999</v>
      </c>
      <c r="H26" s="111">
        <v>1.996</v>
      </c>
      <c r="I26" s="111">
        <v>1.6584000000000001</v>
      </c>
    </row>
    <row r="27" spans="1:9" ht="11.25">
      <c r="A27" s="23">
        <f t="shared" si="0"/>
        <v>6</v>
      </c>
      <c r="B27" s="194"/>
      <c r="C27" s="114">
        <v>41078</v>
      </c>
      <c r="D27" s="111">
        <v>1.6194999999999999</v>
      </c>
      <c r="E27" s="111">
        <v>2.13</v>
      </c>
      <c r="F27" s="111">
        <v>1.4005000000000001</v>
      </c>
      <c r="G27" s="111">
        <v>1.1185</v>
      </c>
      <c r="H27" s="111">
        <v>1.9245000000000001</v>
      </c>
      <c r="I27" s="111">
        <v>1.6434</v>
      </c>
    </row>
    <row r="28" spans="1:9" ht="11.25">
      <c r="A28" s="23">
        <f t="shared" si="0"/>
        <v>6</v>
      </c>
      <c r="B28" s="194"/>
      <c r="C28" s="114">
        <v>41085</v>
      </c>
      <c r="D28" s="111">
        <v>1.649</v>
      </c>
      <c r="E28" s="111">
        <v>2.129</v>
      </c>
      <c r="F28" s="111">
        <v>1.421</v>
      </c>
      <c r="G28" s="111">
        <v>1.115</v>
      </c>
      <c r="H28" s="111">
        <v>1.9238</v>
      </c>
      <c r="I28" s="111">
        <v>1.6614</v>
      </c>
    </row>
    <row r="29" spans="1:9" ht="11.25">
      <c r="A29" s="23">
        <f t="shared" si="0"/>
        <v>7</v>
      </c>
      <c r="B29" s="194" t="str">
        <f>VLOOKUP(A29,Month!A:B,2,FALSE)</f>
        <v>July</v>
      </c>
      <c r="C29" s="114">
        <v>41092</v>
      </c>
      <c r="D29" s="111">
        <v>1.64</v>
      </c>
      <c r="E29" s="111">
        <v>2.1131000000000002</v>
      </c>
      <c r="F29" s="111">
        <v>1.5005999999999999</v>
      </c>
      <c r="G29" s="111">
        <v>1.109</v>
      </c>
      <c r="H29" s="111">
        <v>1.9075</v>
      </c>
      <c r="I29" s="111">
        <v>1.641</v>
      </c>
    </row>
    <row r="30" spans="1:9" ht="11.25">
      <c r="A30" s="23">
        <f t="shared" si="0"/>
        <v>7</v>
      </c>
      <c r="B30" s="194"/>
      <c r="C30" s="114">
        <v>41099</v>
      </c>
      <c r="D30" s="111">
        <v>1.6539999999999999</v>
      </c>
      <c r="E30" s="111">
        <v>2.0495000000000001</v>
      </c>
      <c r="F30" s="111">
        <v>1.5535000000000001</v>
      </c>
      <c r="G30" s="111">
        <v>1.1120000000000001</v>
      </c>
      <c r="H30" s="111">
        <v>1.954</v>
      </c>
      <c r="I30" s="111">
        <v>1.6673</v>
      </c>
    </row>
    <row r="31" spans="1:9" ht="11.25">
      <c r="A31" s="23">
        <f t="shared" si="0"/>
        <v>7</v>
      </c>
      <c r="B31" s="194"/>
      <c r="C31" s="114">
        <v>41106</v>
      </c>
      <c r="D31" s="111">
        <v>1.716</v>
      </c>
      <c r="E31" s="111">
        <v>2.14</v>
      </c>
      <c r="F31" s="111">
        <v>1.597</v>
      </c>
      <c r="G31" s="111">
        <v>1.17</v>
      </c>
      <c r="H31" s="111">
        <v>2.0470000000000002</v>
      </c>
      <c r="I31" s="111">
        <v>1.7384999999999999</v>
      </c>
    </row>
    <row r="32" spans="1:9" ht="11.25">
      <c r="A32" s="23">
        <f t="shared" si="0"/>
        <v>7</v>
      </c>
      <c r="B32" s="194"/>
      <c r="C32" s="114">
        <v>41113</v>
      </c>
      <c r="D32" s="111">
        <v>1.7150000000000001</v>
      </c>
      <c r="E32" s="111">
        <v>2.1549999999999998</v>
      </c>
      <c r="F32" s="111">
        <v>1.6025</v>
      </c>
      <c r="G32" s="111">
        <v>1.23</v>
      </c>
      <c r="H32" s="111">
        <v>1.9604999999999999</v>
      </c>
      <c r="I32" s="111">
        <v>1.7370000000000001</v>
      </c>
    </row>
    <row r="33" spans="1:9" ht="11.25">
      <c r="A33" s="23">
        <f t="shared" si="0"/>
        <v>7</v>
      </c>
      <c r="B33" s="194"/>
      <c r="C33" s="114">
        <v>41120</v>
      </c>
      <c r="D33" s="111">
        <v>1.704</v>
      </c>
      <c r="E33" s="111">
        <v>2.1435</v>
      </c>
      <c r="F33" s="111">
        <v>1.6025</v>
      </c>
      <c r="G33" s="111">
        <v>1.2849999999999999</v>
      </c>
      <c r="H33" s="111">
        <v>1.75</v>
      </c>
      <c r="I33" s="111">
        <v>1.6953</v>
      </c>
    </row>
    <row r="34" spans="1:9" ht="11.25">
      <c r="A34" s="23">
        <f t="shared" si="0"/>
        <v>8</v>
      </c>
      <c r="B34" s="194" t="str">
        <f>VLOOKUP(A34,Month!A:B,2,FALSE)</f>
        <v>August</v>
      </c>
      <c r="C34" s="114">
        <v>41127</v>
      </c>
      <c r="D34" s="111">
        <v>1.8185</v>
      </c>
      <c r="E34" s="111">
        <v>2.0819999999999999</v>
      </c>
      <c r="F34" s="111">
        <v>1.6180000000000001</v>
      </c>
      <c r="G34" s="111">
        <v>1.333</v>
      </c>
      <c r="H34" s="111">
        <v>1.768</v>
      </c>
      <c r="I34" s="111">
        <v>1.7002999999999999</v>
      </c>
    </row>
    <row r="35" spans="1:9" ht="11.25">
      <c r="A35" s="23">
        <f t="shared" si="0"/>
        <v>8</v>
      </c>
      <c r="B35" s="194"/>
      <c r="C35" s="114">
        <v>41134</v>
      </c>
      <c r="D35" s="111">
        <v>1.8654999999999999</v>
      </c>
      <c r="E35" s="111">
        <v>1.984</v>
      </c>
      <c r="F35" s="111">
        <v>1.631</v>
      </c>
      <c r="G35" s="111">
        <v>1.385</v>
      </c>
      <c r="H35" s="111">
        <v>1.7155</v>
      </c>
      <c r="I35" s="111">
        <v>1.6789000000000001</v>
      </c>
    </row>
    <row r="36" spans="1:9" ht="11.25">
      <c r="A36" s="23">
        <f t="shared" si="0"/>
        <v>8</v>
      </c>
      <c r="B36" s="194"/>
      <c r="C36" s="114">
        <v>41141</v>
      </c>
      <c r="D36" s="111">
        <v>1.8440000000000001</v>
      </c>
      <c r="E36" s="111">
        <v>1.79</v>
      </c>
      <c r="F36" s="111">
        <v>1.669</v>
      </c>
      <c r="G36" s="111">
        <v>1.3845000000000001</v>
      </c>
      <c r="H36" s="111">
        <v>1.7064999999999999</v>
      </c>
      <c r="I36" s="111">
        <v>1.6375</v>
      </c>
    </row>
    <row r="37" spans="1:9" ht="11.25">
      <c r="A37" s="23">
        <f t="shared" si="0"/>
        <v>8</v>
      </c>
      <c r="B37" s="194"/>
      <c r="C37" s="114">
        <v>41148</v>
      </c>
      <c r="D37" s="111">
        <v>1.8505</v>
      </c>
      <c r="E37" s="111">
        <v>1.79</v>
      </c>
      <c r="F37" s="111">
        <v>1.7110000000000001</v>
      </c>
      <c r="G37" s="111">
        <v>1.3109999999999999</v>
      </c>
      <c r="H37" s="111">
        <v>1.72</v>
      </c>
      <c r="I37" s="111">
        <v>1.6284000000000001</v>
      </c>
    </row>
    <row r="38" spans="1:9" ht="11.25">
      <c r="A38" s="23">
        <f t="shared" si="0"/>
        <v>9</v>
      </c>
      <c r="B38" s="194" t="str">
        <f>VLOOKUP(A38,Month!A:B,2,FALSE)</f>
        <v>September</v>
      </c>
      <c r="C38" s="114">
        <v>41155</v>
      </c>
      <c r="D38" s="111">
        <v>1.827</v>
      </c>
      <c r="E38" s="111">
        <v>1.7887999999999999</v>
      </c>
      <c r="F38" s="111">
        <v>1.7262999999999999</v>
      </c>
      <c r="G38" s="111">
        <v>1.27</v>
      </c>
      <c r="H38" s="111">
        <v>1.8625</v>
      </c>
      <c r="I38" s="111">
        <v>1.6737</v>
      </c>
    </row>
    <row r="39" spans="1:9" ht="11.25">
      <c r="A39" s="23">
        <f t="shared" si="0"/>
        <v>9</v>
      </c>
      <c r="B39" s="194"/>
      <c r="C39" s="114">
        <v>41162</v>
      </c>
      <c r="D39" s="111">
        <v>1.8454999999999999</v>
      </c>
      <c r="E39" s="111">
        <v>1.7825</v>
      </c>
      <c r="F39" s="111">
        <v>1.7350000000000001</v>
      </c>
      <c r="G39" s="111">
        <v>1.2915000000000001</v>
      </c>
      <c r="H39" s="111">
        <v>1.9259999999999999</v>
      </c>
      <c r="I39" s="111">
        <v>1.6838</v>
      </c>
    </row>
    <row r="40" spans="1:9" ht="11.25">
      <c r="A40" s="23">
        <f t="shared" si="0"/>
        <v>9</v>
      </c>
      <c r="B40" s="194"/>
      <c r="C40" s="114">
        <v>41169</v>
      </c>
      <c r="D40" s="111">
        <v>1.9490000000000001</v>
      </c>
      <c r="E40" s="111">
        <v>1.7275</v>
      </c>
      <c r="F40" s="111">
        <v>1.7470000000000001</v>
      </c>
      <c r="G40" s="111">
        <v>1.3879999999999999</v>
      </c>
      <c r="H40" s="111">
        <v>1.968</v>
      </c>
      <c r="I40" s="111">
        <v>1.7076</v>
      </c>
    </row>
    <row r="41" spans="1:9" ht="11.25">
      <c r="A41" s="23">
        <f t="shared" si="0"/>
        <v>9</v>
      </c>
      <c r="B41" s="194"/>
      <c r="C41" s="114">
        <v>41176</v>
      </c>
      <c r="D41" s="111">
        <v>2.0565000000000002</v>
      </c>
      <c r="E41" s="111">
        <v>1.7210000000000001</v>
      </c>
      <c r="F41" s="111">
        <v>1.756</v>
      </c>
      <c r="G41" s="111">
        <v>1.4185000000000001</v>
      </c>
      <c r="H41" s="111">
        <v>1.845</v>
      </c>
      <c r="I41" s="111">
        <v>1.6851</v>
      </c>
    </row>
    <row r="42" spans="1:9" ht="11.25">
      <c r="A42" s="23">
        <f t="shared" si="0"/>
        <v>10</v>
      </c>
      <c r="B42" s="194" t="str">
        <f>VLOOKUP(A42,Month!A:B,2,FALSE)</f>
        <v>October</v>
      </c>
      <c r="C42" s="114">
        <v>41183</v>
      </c>
      <c r="D42" s="111">
        <v>2.0939999999999999</v>
      </c>
      <c r="E42" s="111">
        <v>1.734</v>
      </c>
      <c r="F42" s="111">
        <v>1.7665</v>
      </c>
      <c r="G42" s="111">
        <v>1.4670000000000001</v>
      </c>
      <c r="H42" s="111">
        <v>1.85</v>
      </c>
      <c r="I42" s="111">
        <v>1.7043999999999999</v>
      </c>
    </row>
    <row r="43" spans="1:9" ht="11.25">
      <c r="A43" s="23">
        <f t="shared" si="0"/>
        <v>10</v>
      </c>
      <c r="B43" s="194"/>
      <c r="C43" s="114">
        <v>41190</v>
      </c>
      <c r="D43" s="111">
        <v>2.1</v>
      </c>
      <c r="E43" s="111">
        <v>1.7030000000000001</v>
      </c>
      <c r="F43" s="111">
        <v>1.764</v>
      </c>
      <c r="G43" s="111">
        <v>1.482</v>
      </c>
      <c r="H43" s="111">
        <v>1.87</v>
      </c>
      <c r="I43" s="111">
        <v>1.7048000000000001</v>
      </c>
    </row>
    <row r="44" spans="1:9" ht="11.25">
      <c r="A44" s="23">
        <f t="shared" si="0"/>
        <v>10</v>
      </c>
      <c r="B44" s="194"/>
      <c r="C44" s="114">
        <v>41197</v>
      </c>
      <c r="D44" s="111"/>
      <c r="E44" s="111">
        <v>1.7184999999999999</v>
      </c>
      <c r="F44" s="111">
        <v>1.7030000000000001</v>
      </c>
      <c r="G44" s="111">
        <v>1.4490000000000001</v>
      </c>
      <c r="H44" s="111">
        <v>1.7825</v>
      </c>
      <c r="I44" s="111">
        <v>1.6633</v>
      </c>
    </row>
    <row r="45" spans="1:9" ht="11.25">
      <c r="A45" s="23">
        <f t="shared" si="0"/>
        <v>10</v>
      </c>
      <c r="B45" s="194"/>
      <c r="C45" s="114">
        <v>41204</v>
      </c>
      <c r="D45" s="111"/>
      <c r="E45" s="111">
        <v>1.7270000000000001</v>
      </c>
      <c r="F45" s="111">
        <v>1.6579999999999999</v>
      </c>
      <c r="G45" s="111">
        <v>1.5029999999999999</v>
      </c>
      <c r="H45" s="111">
        <v>1.663</v>
      </c>
      <c r="I45" s="111">
        <v>1.6377999999999999</v>
      </c>
    </row>
    <row r="46" spans="1:9" ht="11.25">
      <c r="A46" s="23">
        <f t="shared" si="0"/>
        <v>10</v>
      </c>
      <c r="B46" s="194"/>
      <c r="C46" s="114">
        <v>41211</v>
      </c>
      <c r="D46" s="111"/>
      <c r="E46" s="111">
        <v>1.8125</v>
      </c>
      <c r="F46" s="111">
        <v>1.5309999999999999</v>
      </c>
      <c r="G46" s="111">
        <v>1.5335000000000001</v>
      </c>
      <c r="H46" s="111">
        <v>1.6174999999999999</v>
      </c>
      <c r="I46" s="111">
        <v>1.6235999999999999</v>
      </c>
    </row>
    <row r="47" spans="1:9" ht="11.25">
      <c r="A47" s="23">
        <f t="shared" si="0"/>
        <v>11</v>
      </c>
      <c r="B47" s="194" t="str">
        <f>VLOOKUP(A47,Month!A:B,2,FALSE)</f>
        <v>November</v>
      </c>
      <c r="C47" s="114">
        <v>41218</v>
      </c>
      <c r="D47" s="111"/>
      <c r="E47" s="111">
        <v>1.9045000000000001</v>
      </c>
      <c r="F47" s="111">
        <v>1.4039999999999999</v>
      </c>
      <c r="G47" s="111">
        <v>1.571</v>
      </c>
      <c r="H47" s="111">
        <v>1.708</v>
      </c>
      <c r="I47" s="111">
        <v>1.6469</v>
      </c>
    </row>
    <row r="48" spans="1:9" ht="11.25">
      <c r="A48" s="23">
        <f t="shared" si="0"/>
        <v>11</v>
      </c>
      <c r="B48" s="194"/>
      <c r="C48" s="114">
        <v>41225</v>
      </c>
      <c r="D48" s="111"/>
      <c r="E48" s="111">
        <v>1.9555</v>
      </c>
      <c r="F48" s="111">
        <v>1.4285000000000001</v>
      </c>
      <c r="G48" s="111">
        <v>1.5860000000000001</v>
      </c>
      <c r="H48" s="111">
        <v>1.7535000000000001</v>
      </c>
      <c r="I48" s="111">
        <v>1.6809000000000001</v>
      </c>
    </row>
    <row r="49" spans="1:9" ht="11.25">
      <c r="A49" s="23">
        <f t="shared" si="0"/>
        <v>11</v>
      </c>
      <c r="B49" s="194"/>
      <c r="C49" s="114">
        <v>41232</v>
      </c>
      <c r="D49" s="111"/>
      <c r="E49" s="111">
        <v>1.8158000000000001</v>
      </c>
      <c r="F49" s="111">
        <v>1.4775</v>
      </c>
      <c r="G49" s="111">
        <v>1.6283000000000001</v>
      </c>
      <c r="H49" s="111">
        <v>1.7942</v>
      </c>
      <c r="I49" s="111">
        <v>1.679</v>
      </c>
    </row>
    <row r="50" spans="1:9" ht="11.25">
      <c r="A50" s="23">
        <f t="shared" si="0"/>
        <v>11</v>
      </c>
      <c r="B50" s="194"/>
      <c r="C50" s="114">
        <v>41239</v>
      </c>
      <c r="D50" s="111"/>
      <c r="E50" s="111">
        <v>1.7805</v>
      </c>
      <c r="F50" s="111">
        <v>1.5</v>
      </c>
      <c r="G50" s="111">
        <v>1.6975</v>
      </c>
      <c r="H50" s="111">
        <v>1.786</v>
      </c>
      <c r="I50" s="111">
        <v>1.6910000000000001</v>
      </c>
    </row>
    <row r="51" spans="1:9" ht="11.25">
      <c r="A51" s="23">
        <f t="shared" si="0"/>
        <v>12</v>
      </c>
      <c r="B51" s="194" t="str">
        <f>VLOOKUP(A51,Month!A:B,2,FALSE)</f>
        <v>December</v>
      </c>
      <c r="C51" s="114">
        <v>41246</v>
      </c>
      <c r="D51" s="111"/>
      <c r="E51" s="111">
        <v>1.6865000000000001</v>
      </c>
      <c r="F51" s="111">
        <v>1.4515</v>
      </c>
      <c r="G51" s="111">
        <v>1.7</v>
      </c>
      <c r="H51" s="111">
        <v>1.6845000000000001</v>
      </c>
      <c r="I51" s="111">
        <v>1.6306</v>
      </c>
    </row>
    <row r="52" spans="1:9" ht="11.25">
      <c r="A52" s="23">
        <f t="shared" si="0"/>
        <v>12</v>
      </c>
      <c r="B52" s="194"/>
      <c r="C52" s="114">
        <v>41253</v>
      </c>
      <c r="D52" s="111"/>
      <c r="E52" s="111">
        <v>1.591</v>
      </c>
      <c r="F52" s="111">
        <v>1.3325</v>
      </c>
      <c r="G52" s="111">
        <v>1.7004999999999999</v>
      </c>
      <c r="H52" s="111">
        <v>1.4</v>
      </c>
      <c r="I52" s="111">
        <v>1.506</v>
      </c>
    </row>
    <row r="53" spans="1:9" ht="11.25">
      <c r="A53" s="23">
        <f t="shared" si="0"/>
        <v>12</v>
      </c>
      <c r="B53" s="194"/>
      <c r="C53" s="114">
        <v>41260</v>
      </c>
      <c r="D53" s="111"/>
      <c r="E53" s="111">
        <v>1.5625</v>
      </c>
      <c r="F53" s="111">
        <v>1.3225</v>
      </c>
      <c r="G53" s="111">
        <v>1.6394</v>
      </c>
      <c r="H53" s="111">
        <v>1.2807999999999999</v>
      </c>
      <c r="I53" s="111">
        <v>1.4689000000000001</v>
      </c>
    </row>
    <row r="54" spans="1:9" ht="11.25">
      <c r="A54" s="23">
        <f t="shared" si="0"/>
        <v>12</v>
      </c>
      <c r="B54" s="194"/>
      <c r="C54" s="114">
        <v>41267</v>
      </c>
      <c r="D54" s="111"/>
      <c r="E54" s="111">
        <v>1.5625</v>
      </c>
      <c r="F54" s="111">
        <v>1.3305</v>
      </c>
      <c r="G54" s="111">
        <v>1.48</v>
      </c>
      <c r="H54" s="111">
        <v>1.1941999999999999</v>
      </c>
      <c r="I54" s="111">
        <v>1.4003000000000001</v>
      </c>
    </row>
    <row r="55" spans="1:9" ht="11.25">
      <c r="C55" s="155" t="s">
        <v>235</v>
      </c>
      <c r="D55" s="155">
        <f>SUBTOTAL(1,D3:D54)</f>
        <v>1.6490975609756098</v>
      </c>
      <c r="E55" s="111">
        <v>1.3474999999999999</v>
      </c>
      <c r="F55" s="111">
        <v>1.4341999999999999</v>
      </c>
      <c r="G55" s="111">
        <v>1.1133</v>
      </c>
      <c r="H55" s="111">
        <v>2.1008</v>
      </c>
      <c r="I55" s="111"/>
    </row>
  </sheetData>
  <mergeCells count="12">
    <mergeCell ref="B8:B11"/>
    <mergeCell ref="B2:B7"/>
    <mergeCell ref="B51:B54"/>
    <mergeCell ref="B38:B41"/>
    <mergeCell ref="B47:B50"/>
    <mergeCell ref="B42:B46"/>
    <mergeCell ref="B25:B28"/>
    <mergeCell ref="B12:B15"/>
    <mergeCell ref="B34:B37"/>
    <mergeCell ref="B29:B33"/>
    <mergeCell ref="B21:B24"/>
    <mergeCell ref="B16:B20"/>
  </mergeCells>
  <phoneticPr fontId="3" type="noConversion"/>
  <pageMargins left="0.75" right="0.75" top="1" bottom="1" header="0.5" footer="0.5"/>
  <pageSetup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55"/>
  <sheetViews>
    <sheetView topLeftCell="A22" zoomScale="130" zoomScaleNormal="130" workbookViewId="0">
      <selection activeCell="D197" sqref="D197:E199"/>
    </sheetView>
  </sheetViews>
  <sheetFormatPr defaultColWidth="45.140625" defaultRowHeight="10.5"/>
  <cols>
    <col min="1" max="1" width="12.85546875" style="39" bestFit="1" customWidth="1"/>
    <col min="2" max="2" width="10" style="39" bestFit="1" customWidth="1"/>
    <col min="3" max="3" width="10.140625" style="39" bestFit="1" customWidth="1"/>
    <col min="4" max="4" width="7.5703125" style="39" bestFit="1" customWidth="1"/>
    <col min="5" max="8" width="6.5703125" style="39" bestFit="1" customWidth="1"/>
    <col min="9" max="9" width="8" style="39" bestFit="1" customWidth="1"/>
    <col min="10" max="16384" width="45.140625" style="39"/>
  </cols>
  <sheetData>
    <row r="1" spans="1:9" ht="11.25">
      <c r="A1" s="39" t="s">
        <v>107</v>
      </c>
      <c r="B1" s="39" t="s">
        <v>121</v>
      </c>
      <c r="C1" s="111"/>
      <c r="D1" s="111">
        <v>2012</v>
      </c>
      <c r="E1" s="111">
        <v>2011</v>
      </c>
      <c r="F1" s="111">
        <v>2010</v>
      </c>
      <c r="G1" s="111">
        <v>2009</v>
      </c>
      <c r="H1" s="111">
        <v>2008</v>
      </c>
      <c r="I1" s="162" t="s">
        <v>260</v>
      </c>
    </row>
    <row r="2" spans="1:9" ht="11.25">
      <c r="A2" s="39">
        <v>1</v>
      </c>
      <c r="B2" s="195" t="str">
        <f>VLOOKUP(A2,Month!A:B,2,FALSE)</f>
        <v>January</v>
      </c>
      <c r="C2" s="114">
        <v>40903</v>
      </c>
      <c r="D2" s="123">
        <f>E54</f>
        <v>18.309999999999999</v>
      </c>
      <c r="E2" s="111"/>
      <c r="F2" s="111"/>
      <c r="G2" s="111">
        <v>10.8</v>
      </c>
      <c r="H2" s="111">
        <v>19.899999999999999</v>
      </c>
      <c r="I2" s="111">
        <v>17.625</v>
      </c>
    </row>
    <row r="3" spans="1:9" ht="11.25">
      <c r="A3" s="39">
        <f t="shared" ref="A3:A54" si="0">MONTH(C3)</f>
        <v>1</v>
      </c>
      <c r="B3" s="195"/>
      <c r="C3" s="114">
        <v>40910</v>
      </c>
      <c r="D3" s="111">
        <v>17.170000000000002</v>
      </c>
      <c r="E3" s="111">
        <v>13.226000000000001</v>
      </c>
      <c r="F3" s="111">
        <v>14.375999999999999</v>
      </c>
      <c r="G3" s="111">
        <v>10.923999999999999</v>
      </c>
      <c r="H3" s="111">
        <v>19.431999999999999</v>
      </c>
      <c r="I3" s="111">
        <v>14.49</v>
      </c>
    </row>
    <row r="4" spans="1:9" ht="11.25">
      <c r="A4" s="39">
        <f t="shared" si="0"/>
        <v>1</v>
      </c>
      <c r="B4" s="195"/>
      <c r="C4" s="114">
        <v>40917</v>
      </c>
      <c r="D4" s="111">
        <v>17.126000000000001</v>
      </c>
      <c r="E4" s="111">
        <v>13.478</v>
      </c>
      <c r="F4" s="111">
        <v>14.364000000000001</v>
      </c>
      <c r="G4" s="111">
        <v>10.734</v>
      </c>
      <c r="H4" s="111">
        <v>19.315999999999999</v>
      </c>
      <c r="I4" s="111">
        <v>14.473000000000001</v>
      </c>
    </row>
    <row r="5" spans="1:9" ht="11.25">
      <c r="A5" s="39">
        <f t="shared" si="0"/>
        <v>1</v>
      </c>
      <c r="B5" s="195"/>
      <c r="C5" s="114">
        <v>40924</v>
      </c>
      <c r="D5" s="111">
        <v>17.079999999999998</v>
      </c>
      <c r="E5" s="111">
        <v>13.494999999999999</v>
      </c>
      <c r="F5" s="111">
        <v>14.46</v>
      </c>
      <c r="G5" s="111">
        <v>10.678000000000001</v>
      </c>
      <c r="H5" s="111">
        <v>19.295999999999999</v>
      </c>
      <c r="I5" s="111">
        <v>14.765000000000001</v>
      </c>
    </row>
    <row r="6" spans="1:9" ht="11.25">
      <c r="A6" s="39">
        <f t="shared" si="0"/>
        <v>1</v>
      </c>
      <c r="B6" s="195"/>
      <c r="C6" s="114">
        <v>40931</v>
      </c>
      <c r="D6" s="111">
        <v>17.094000000000001</v>
      </c>
      <c r="E6" s="111">
        <v>13.522</v>
      </c>
      <c r="F6" s="111">
        <v>14.532</v>
      </c>
      <c r="G6" s="111">
        <v>10.544</v>
      </c>
      <c r="H6" s="111">
        <v>18.893999999999998</v>
      </c>
      <c r="I6" s="111">
        <v>14.372999999999999</v>
      </c>
    </row>
    <row r="7" spans="1:9" ht="11.25">
      <c r="A7" s="39">
        <f t="shared" si="0"/>
        <v>1</v>
      </c>
      <c r="B7" s="195"/>
      <c r="C7" s="114">
        <v>40938</v>
      </c>
      <c r="D7" s="111">
        <v>16.905999999999999</v>
      </c>
      <c r="E7" s="111">
        <v>14.114000000000001</v>
      </c>
      <c r="F7" s="111">
        <v>14.488</v>
      </c>
      <c r="G7" s="111">
        <v>9.3019999999999996</v>
      </c>
      <c r="H7" s="111">
        <v>17.175999999999998</v>
      </c>
      <c r="I7" s="111">
        <v>13.77</v>
      </c>
    </row>
    <row r="8" spans="1:9" ht="11.25">
      <c r="A8" s="39">
        <f t="shared" si="0"/>
        <v>2</v>
      </c>
      <c r="B8" s="195" t="str">
        <f>VLOOKUP(A8,Month!A:B,2,FALSE)</f>
        <v>February</v>
      </c>
      <c r="C8" s="114">
        <v>40945</v>
      </c>
      <c r="D8" s="111">
        <v>16.091999999999999</v>
      </c>
      <c r="E8" s="111">
        <v>16.728000000000002</v>
      </c>
      <c r="F8" s="111">
        <v>14.358000000000001</v>
      </c>
      <c r="G8" s="111">
        <v>9.3040000000000003</v>
      </c>
      <c r="H8" s="111">
        <v>17.239999999999998</v>
      </c>
      <c r="I8" s="111">
        <v>14.407999999999999</v>
      </c>
    </row>
    <row r="9" spans="1:9" ht="11.25">
      <c r="A9" s="39">
        <f t="shared" si="0"/>
        <v>2</v>
      </c>
      <c r="B9" s="195"/>
      <c r="C9" s="114">
        <v>40952</v>
      </c>
      <c r="D9" s="111">
        <v>16.091999999999999</v>
      </c>
      <c r="E9" s="111">
        <v>16.963999999999999</v>
      </c>
      <c r="F9" s="111">
        <v>14.19</v>
      </c>
      <c r="G9" s="111">
        <v>9.2750000000000004</v>
      </c>
      <c r="H9" s="111">
        <v>17.132999999999999</v>
      </c>
      <c r="I9" s="111">
        <v>14.542</v>
      </c>
    </row>
    <row r="10" spans="1:9" ht="11.25">
      <c r="A10" s="39">
        <f t="shared" si="0"/>
        <v>2</v>
      </c>
      <c r="B10" s="195"/>
      <c r="C10" s="114">
        <v>40959</v>
      </c>
      <c r="D10" s="111">
        <v>16.074999999999999</v>
      </c>
      <c r="E10" s="111">
        <v>17.023</v>
      </c>
      <c r="F10" s="111">
        <v>14.24</v>
      </c>
      <c r="G10" s="111">
        <v>9.4719999999999995</v>
      </c>
      <c r="H10" s="111">
        <v>17.260000000000002</v>
      </c>
      <c r="I10" s="111">
        <v>14.366</v>
      </c>
    </row>
    <row r="11" spans="1:9" ht="11.25">
      <c r="A11" s="39">
        <f t="shared" si="0"/>
        <v>2</v>
      </c>
      <c r="B11" s="195"/>
      <c r="C11" s="114">
        <v>40966</v>
      </c>
      <c r="D11" s="111">
        <v>15.928000000000001</v>
      </c>
      <c r="E11" s="111">
        <v>17.576000000000001</v>
      </c>
      <c r="F11" s="111">
        <v>14.282</v>
      </c>
      <c r="G11" s="111">
        <v>10.220000000000001</v>
      </c>
      <c r="H11" s="111">
        <v>18.106000000000002</v>
      </c>
      <c r="I11" s="111">
        <v>15.045999999999999</v>
      </c>
    </row>
    <row r="12" spans="1:9" ht="11.25">
      <c r="A12" s="39">
        <f t="shared" si="0"/>
        <v>3</v>
      </c>
      <c r="B12" s="195" t="str">
        <f>VLOOKUP(A12,Month!A:B,2,FALSE)</f>
        <v>March</v>
      </c>
      <c r="C12" s="114">
        <v>40973</v>
      </c>
      <c r="D12" s="111">
        <v>15.314</v>
      </c>
      <c r="E12" s="111">
        <v>19.606000000000002</v>
      </c>
      <c r="F12" s="111">
        <v>13.118</v>
      </c>
      <c r="G12" s="111">
        <v>10.262</v>
      </c>
      <c r="H12" s="111">
        <v>18.006</v>
      </c>
      <c r="I12" s="111">
        <v>15.247999999999999</v>
      </c>
    </row>
    <row r="13" spans="1:9" ht="11.25">
      <c r="A13" s="39">
        <f t="shared" si="0"/>
        <v>3</v>
      </c>
      <c r="B13" s="195"/>
      <c r="C13" s="114">
        <v>40980</v>
      </c>
      <c r="D13" s="111">
        <v>15.512</v>
      </c>
      <c r="E13" s="111">
        <v>19.565999999999999</v>
      </c>
      <c r="F13" s="111">
        <v>12.818</v>
      </c>
      <c r="G13" s="111">
        <v>10.45</v>
      </c>
      <c r="H13" s="111">
        <v>17.988</v>
      </c>
      <c r="I13" s="111">
        <v>15.058999999999999</v>
      </c>
    </row>
    <row r="14" spans="1:9" ht="11.25">
      <c r="A14" s="39">
        <f t="shared" si="0"/>
        <v>3</v>
      </c>
      <c r="B14" s="195"/>
      <c r="C14" s="114">
        <v>40987</v>
      </c>
      <c r="D14" s="111">
        <v>15.634</v>
      </c>
      <c r="E14" s="111">
        <v>19.454000000000001</v>
      </c>
      <c r="F14" s="111">
        <v>12.795999999999999</v>
      </c>
      <c r="G14" s="111">
        <v>10.462</v>
      </c>
      <c r="H14" s="111">
        <v>17.995999999999999</v>
      </c>
      <c r="I14" s="111">
        <v>15.177</v>
      </c>
    </row>
    <row r="15" spans="1:9" ht="11.25">
      <c r="A15" s="39">
        <f t="shared" si="0"/>
        <v>3</v>
      </c>
      <c r="B15" s="195"/>
      <c r="C15" s="114">
        <v>40994</v>
      </c>
      <c r="D15" s="111">
        <v>15.644</v>
      </c>
      <c r="E15" s="111">
        <v>18.89</v>
      </c>
      <c r="F15" s="111">
        <v>12.78</v>
      </c>
      <c r="G15" s="111">
        <v>10.816000000000001</v>
      </c>
      <c r="H15" s="111">
        <v>17.027999999999999</v>
      </c>
      <c r="I15" s="111">
        <v>14.879</v>
      </c>
    </row>
    <row r="16" spans="1:9" ht="11.25">
      <c r="A16" s="39">
        <f t="shared" si="0"/>
        <v>4</v>
      </c>
      <c r="B16" s="195" t="str">
        <f>VLOOKUP(A16,Month!A:B,2,FALSE)</f>
        <v>April</v>
      </c>
      <c r="C16" s="114">
        <v>41001</v>
      </c>
      <c r="D16" s="111">
        <v>15.683999999999999</v>
      </c>
      <c r="E16" s="111">
        <v>16.597999999999999</v>
      </c>
      <c r="F16" s="111">
        <v>12.824</v>
      </c>
      <c r="G16" s="111">
        <v>10.845000000000001</v>
      </c>
      <c r="H16" s="111">
        <v>16.696000000000002</v>
      </c>
      <c r="I16" s="111">
        <v>14.419</v>
      </c>
    </row>
    <row r="17" spans="1:9" ht="11.25">
      <c r="A17" s="39">
        <f t="shared" si="0"/>
        <v>4</v>
      </c>
      <c r="B17" s="195"/>
      <c r="C17" s="114">
        <v>41008</v>
      </c>
      <c r="D17" s="111">
        <v>15.678000000000001</v>
      </c>
      <c r="E17" s="111">
        <v>16.75</v>
      </c>
      <c r="F17" s="111">
        <v>12.84</v>
      </c>
      <c r="G17" s="111">
        <v>10.754</v>
      </c>
      <c r="H17" s="111">
        <v>16.757999999999999</v>
      </c>
      <c r="I17" s="111">
        <v>14.276</v>
      </c>
    </row>
    <row r="18" spans="1:9" ht="11.25">
      <c r="A18" s="39">
        <f t="shared" si="0"/>
        <v>4</v>
      </c>
      <c r="B18" s="195"/>
      <c r="C18" s="114">
        <v>41015</v>
      </c>
      <c r="D18" s="111">
        <v>15.77</v>
      </c>
      <c r="E18" s="111">
        <v>16.754999999999999</v>
      </c>
      <c r="F18" s="111">
        <v>12.864000000000001</v>
      </c>
      <c r="G18" s="111">
        <v>10.766</v>
      </c>
      <c r="H18" s="111">
        <v>16.707999999999998</v>
      </c>
      <c r="I18" s="111">
        <v>14.143000000000001</v>
      </c>
    </row>
    <row r="19" spans="1:9" ht="11.25">
      <c r="A19" s="39">
        <f t="shared" si="0"/>
        <v>4</v>
      </c>
      <c r="B19" s="195"/>
      <c r="C19" s="114">
        <v>41022</v>
      </c>
      <c r="D19" s="111">
        <v>15.738</v>
      </c>
      <c r="E19" s="111">
        <v>16.722000000000001</v>
      </c>
      <c r="F19" s="111">
        <v>12.94</v>
      </c>
      <c r="G19" s="111">
        <v>10.6</v>
      </c>
      <c r="H19" s="111">
        <v>17.222000000000001</v>
      </c>
      <c r="I19" s="111">
        <v>14.371</v>
      </c>
    </row>
    <row r="20" spans="1:9" ht="11.25">
      <c r="A20" s="39">
        <f t="shared" si="0"/>
        <v>4</v>
      </c>
      <c r="B20" s="195"/>
      <c r="C20" s="114">
        <v>41029</v>
      </c>
      <c r="D20" s="111">
        <v>15.602</v>
      </c>
      <c r="E20" s="111">
        <v>16.521999999999998</v>
      </c>
      <c r="F20" s="111">
        <v>13.135999999999999</v>
      </c>
      <c r="G20" s="111">
        <v>9.8140000000000001</v>
      </c>
      <c r="H20" s="111">
        <v>18.062000000000001</v>
      </c>
      <c r="I20" s="111">
        <v>14.384</v>
      </c>
    </row>
    <row r="21" spans="1:9" ht="11.25">
      <c r="A21" s="39">
        <f t="shared" si="0"/>
        <v>5</v>
      </c>
      <c r="B21" s="195" t="str">
        <f>VLOOKUP(A21,Month!A:B,2,FALSE)</f>
        <v>May</v>
      </c>
      <c r="C21" s="114">
        <v>41036</v>
      </c>
      <c r="D21" s="111">
        <v>15.176</v>
      </c>
      <c r="E21" s="111">
        <v>16.440000000000001</v>
      </c>
      <c r="F21" s="111">
        <v>13.263999999999999</v>
      </c>
      <c r="G21" s="111">
        <v>9.8079999999999998</v>
      </c>
      <c r="H21" s="111">
        <v>18.068000000000001</v>
      </c>
      <c r="I21" s="111">
        <v>14.395</v>
      </c>
    </row>
    <row r="22" spans="1:9" ht="11.25">
      <c r="A22" s="39">
        <f t="shared" si="0"/>
        <v>5</v>
      </c>
      <c r="B22" s="195"/>
      <c r="C22" s="114">
        <v>41043</v>
      </c>
      <c r="D22" s="111">
        <v>15.215</v>
      </c>
      <c r="E22" s="111">
        <v>16.436</v>
      </c>
      <c r="F22" s="111">
        <v>13.364000000000001</v>
      </c>
      <c r="G22" s="111">
        <v>9.8179999999999996</v>
      </c>
      <c r="H22" s="111">
        <v>18.135999999999999</v>
      </c>
      <c r="I22" s="111">
        <v>14.439</v>
      </c>
    </row>
    <row r="23" spans="1:9" ht="11.25">
      <c r="A23" s="39">
        <f t="shared" si="0"/>
        <v>5</v>
      </c>
      <c r="B23" s="195"/>
      <c r="C23" s="114">
        <v>41050</v>
      </c>
      <c r="D23" s="111">
        <v>15.228</v>
      </c>
      <c r="E23" s="111">
        <v>16.498000000000001</v>
      </c>
      <c r="F23" s="111">
        <v>13.362</v>
      </c>
      <c r="G23" s="111">
        <v>9.8330000000000002</v>
      </c>
      <c r="H23" s="111">
        <v>18.675000000000001</v>
      </c>
      <c r="I23" s="111">
        <v>14.629</v>
      </c>
    </row>
    <row r="24" spans="1:9" ht="11.25">
      <c r="A24" s="39">
        <f t="shared" si="0"/>
        <v>5</v>
      </c>
      <c r="B24" s="195"/>
      <c r="C24" s="114">
        <v>41057</v>
      </c>
      <c r="D24" s="111">
        <v>15.363</v>
      </c>
      <c r="E24" s="111">
        <v>17.135000000000002</v>
      </c>
      <c r="F24" s="111">
        <v>13.368</v>
      </c>
      <c r="G24" s="111">
        <v>10.050000000000001</v>
      </c>
      <c r="H24" s="111">
        <v>20.141999999999999</v>
      </c>
      <c r="I24" s="111">
        <v>15.164999999999999</v>
      </c>
    </row>
    <row r="25" spans="1:9" ht="11.25">
      <c r="A25" s="39">
        <f t="shared" si="0"/>
        <v>6</v>
      </c>
      <c r="B25" s="195" t="str">
        <f>VLOOKUP(A25,Month!A:B,2,FALSE)</f>
        <v>June</v>
      </c>
      <c r="C25" s="114">
        <v>41064</v>
      </c>
      <c r="D25" s="111">
        <v>15.506</v>
      </c>
      <c r="E25" s="111">
        <v>18.984000000000002</v>
      </c>
      <c r="F25" s="111">
        <v>13.474</v>
      </c>
      <c r="G25" s="111">
        <v>9.9019999999999992</v>
      </c>
      <c r="H25" s="111">
        <v>20.108000000000001</v>
      </c>
      <c r="I25" s="111">
        <v>15.617000000000001</v>
      </c>
    </row>
    <row r="26" spans="1:9" ht="11.25">
      <c r="A26" s="39">
        <f t="shared" si="0"/>
        <v>6</v>
      </c>
      <c r="B26" s="195"/>
      <c r="C26" s="114">
        <v>41071</v>
      </c>
      <c r="D26" s="111">
        <v>15.635999999999999</v>
      </c>
      <c r="E26" s="111">
        <v>19.178000000000001</v>
      </c>
      <c r="F26" s="111">
        <v>13.596</v>
      </c>
      <c r="G26" s="111">
        <v>9.9</v>
      </c>
      <c r="H26" s="111">
        <v>20.186</v>
      </c>
      <c r="I26" s="111">
        <v>15.715</v>
      </c>
    </row>
    <row r="27" spans="1:9" ht="11.25">
      <c r="A27" s="39">
        <f t="shared" si="0"/>
        <v>6</v>
      </c>
      <c r="B27" s="195"/>
      <c r="C27" s="114">
        <v>41078</v>
      </c>
      <c r="D27" s="111">
        <v>15.654</v>
      </c>
      <c r="E27" s="111">
        <v>19.16</v>
      </c>
      <c r="F27" s="111">
        <v>13.582000000000001</v>
      </c>
      <c r="G27" s="111">
        <v>9.9320000000000004</v>
      </c>
      <c r="H27" s="111">
        <v>20.213999999999999</v>
      </c>
      <c r="I27" s="111">
        <v>15.722</v>
      </c>
    </row>
    <row r="28" spans="1:9" ht="11.25">
      <c r="A28" s="39">
        <f t="shared" si="0"/>
        <v>6</v>
      </c>
      <c r="B28" s="195"/>
      <c r="C28" s="114">
        <v>41085</v>
      </c>
      <c r="D28" s="111">
        <v>16.152000000000001</v>
      </c>
      <c r="E28" s="111">
        <v>19.486000000000001</v>
      </c>
      <c r="F28" s="111">
        <v>13.614000000000001</v>
      </c>
      <c r="G28" s="111">
        <v>9.9979999999999993</v>
      </c>
      <c r="H28" s="111">
        <v>18.78</v>
      </c>
      <c r="I28" s="111">
        <v>15.589</v>
      </c>
    </row>
    <row r="29" spans="1:9" ht="11.25">
      <c r="A29" s="39">
        <f t="shared" si="0"/>
        <v>7</v>
      </c>
      <c r="B29" s="195" t="str">
        <f>VLOOKUP(A29,Month!A:B,2,FALSE)</f>
        <v>July</v>
      </c>
      <c r="C29" s="114">
        <v>41092</v>
      </c>
      <c r="D29" s="111">
        <v>16.68</v>
      </c>
      <c r="E29" s="111">
        <v>20.765000000000001</v>
      </c>
      <c r="F29" s="111">
        <v>13.58</v>
      </c>
      <c r="G29" s="111">
        <v>10</v>
      </c>
      <c r="H29" s="111">
        <v>18.071999999999999</v>
      </c>
      <c r="I29" s="111">
        <v>15.43</v>
      </c>
    </row>
    <row r="30" spans="1:9" ht="11.25">
      <c r="A30" s="39">
        <f t="shared" si="0"/>
        <v>7</v>
      </c>
      <c r="B30" s="195"/>
      <c r="C30" s="114">
        <v>41099</v>
      </c>
      <c r="D30" s="111">
        <v>16.638000000000002</v>
      </c>
      <c r="E30" s="111">
        <v>21.077999999999999</v>
      </c>
      <c r="F30" s="111">
        <v>13.75</v>
      </c>
      <c r="G30" s="111">
        <v>9.94</v>
      </c>
      <c r="H30" s="111">
        <v>18.166</v>
      </c>
      <c r="I30" s="111">
        <v>15.734</v>
      </c>
    </row>
    <row r="31" spans="1:9" ht="11.25">
      <c r="A31" s="39">
        <f t="shared" si="0"/>
        <v>7</v>
      </c>
      <c r="B31" s="195"/>
      <c r="C31" s="114">
        <v>41106</v>
      </c>
      <c r="D31" s="111">
        <v>16.7</v>
      </c>
      <c r="E31" s="111">
        <v>21.238</v>
      </c>
      <c r="F31" s="111">
        <v>13.754</v>
      </c>
      <c r="G31" s="111">
        <v>9.9640000000000004</v>
      </c>
      <c r="H31" s="111">
        <v>18.186</v>
      </c>
      <c r="I31" s="111">
        <v>15.786</v>
      </c>
    </row>
    <row r="32" spans="1:9" ht="11.25">
      <c r="A32" s="39">
        <f t="shared" si="0"/>
        <v>7</v>
      </c>
      <c r="B32" s="195"/>
      <c r="C32" s="114">
        <v>41113</v>
      </c>
      <c r="D32" s="111">
        <v>16.8</v>
      </c>
      <c r="E32" s="111">
        <v>21.334</v>
      </c>
      <c r="F32" s="111">
        <v>13.742000000000001</v>
      </c>
      <c r="G32" s="111">
        <v>10.164</v>
      </c>
      <c r="H32" s="111">
        <v>18.164000000000001</v>
      </c>
      <c r="I32" s="111">
        <v>15.851000000000001</v>
      </c>
    </row>
    <row r="33" spans="1:9" ht="11.25">
      <c r="A33" s="39">
        <f t="shared" si="0"/>
        <v>7</v>
      </c>
      <c r="B33" s="195"/>
      <c r="C33" s="114">
        <v>41120</v>
      </c>
      <c r="D33" s="111">
        <v>16.936</v>
      </c>
      <c r="E33" s="111">
        <v>21.4</v>
      </c>
      <c r="F33" s="111">
        <v>14.718</v>
      </c>
      <c r="G33" s="111">
        <v>11.02</v>
      </c>
      <c r="H33" s="111">
        <v>17.655999999999999</v>
      </c>
      <c r="I33" s="111">
        <v>16.199000000000002</v>
      </c>
    </row>
    <row r="34" spans="1:9" ht="11.25">
      <c r="A34" s="39">
        <f t="shared" si="0"/>
        <v>8</v>
      </c>
      <c r="B34" s="195" t="str">
        <f>VLOOKUP(A34,Month!A:B,2,FALSE)</f>
        <v>August</v>
      </c>
      <c r="C34" s="114">
        <v>41127</v>
      </c>
      <c r="D34" s="111">
        <v>17.597999999999999</v>
      </c>
      <c r="E34" s="111">
        <v>21.558</v>
      </c>
      <c r="F34" s="111">
        <v>15.064</v>
      </c>
      <c r="G34" s="111">
        <v>11.087999999999999</v>
      </c>
      <c r="H34" s="111">
        <v>17.391999999999999</v>
      </c>
      <c r="I34" s="111">
        <v>16.276</v>
      </c>
    </row>
    <row r="35" spans="1:9" ht="11.25">
      <c r="A35" s="39">
        <f t="shared" si="0"/>
        <v>8</v>
      </c>
      <c r="B35" s="195"/>
      <c r="C35" s="114">
        <v>41134</v>
      </c>
      <c r="D35" s="111">
        <v>17.63</v>
      </c>
      <c r="E35" s="111">
        <v>21.524000000000001</v>
      </c>
      <c r="F35" s="111">
        <v>15.09</v>
      </c>
      <c r="G35" s="111">
        <v>11.212</v>
      </c>
      <c r="H35" s="111">
        <v>17.178000000000001</v>
      </c>
      <c r="I35" s="111">
        <v>16.251000000000001</v>
      </c>
    </row>
    <row r="36" spans="1:9" ht="11.25">
      <c r="A36" s="39">
        <f t="shared" si="0"/>
        <v>8</v>
      </c>
      <c r="B36" s="195"/>
      <c r="C36" s="114">
        <v>41141</v>
      </c>
      <c r="D36" s="111">
        <v>17.952000000000002</v>
      </c>
      <c r="E36" s="111">
        <v>21.527999999999999</v>
      </c>
      <c r="F36" s="111">
        <v>15.148</v>
      </c>
      <c r="G36" s="111">
        <v>11.212</v>
      </c>
      <c r="H36" s="111">
        <v>17.213999999999999</v>
      </c>
      <c r="I36" s="111">
        <v>16.276</v>
      </c>
    </row>
    <row r="37" spans="1:9" ht="11.25">
      <c r="A37" s="39">
        <f t="shared" si="0"/>
        <v>8</v>
      </c>
      <c r="B37" s="195"/>
      <c r="C37" s="114">
        <v>41148</v>
      </c>
      <c r="D37" s="111">
        <v>18.234000000000002</v>
      </c>
      <c r="E37" s="111">
        <v>21.07</v>
      </c>
      <c r="F37" s="111">
        <v>15.156000000000001</v>
      </c>
      <c r="G37" s="111">
        <v>11.996</v>
      </c>
      <c r="H37" s="111">
        <v>15.92</v>
      </c>
      <c r="I37" s="111">
        <v>16.042000000000002</v>
      </c>
    </row>
    <row r="38" spans="1:9" ht="11.25">
      <c r="A38" s="39">
        <f t="shared" si="0"/>
        <v>9</v>
      </c>
      <c r="B38" s="195" t="str">
        <f>VLOOKUP(A38,Month!A:B,2,FALSE)</f>
        <v>September</v>
      </c>
      <c r="C38" s="114">
        <v>41155</v>
      </c>
      <c r="D38" s="111">
        <v>18.864999999999998</v>
      </c>
      <c r="E38" s="111">
        <v>18.97</v>
      </c>
      <c r="F38" s="111">
        <v>15.984999999999999</v>
      </c>
      <c r="G38" s="111">
        <v>12.058</v>
      </c>
      <c r="H38" s="111">
        <v>16.167999999999999</v>
      </c>
      <c r="I38" s="111">
        <v>15.817</v>
      </c>
    </row>
    <row r="39" spans="1:9" ht="11.25">
      <c r="A39" s="39">
        <f t="shared" si="0"/>
        <v>9</v>
      </c>
      <c r="B39" s="195"/>
      <c r="C39" s="114">
        <v>41162</v>
      </c>
      <c r="D39" s="111">
        <v>19.05</v>
      </c>
      <c r="E39" s="111">
        <v>18.925999999999998</v>
      </c>
      <c r="F39" s="111">
        <v>16.326000000000001</v>
      </c>
      <c r="G39" s="111">
        <v>12.052</v>
      </c>
      <c r="H39" s="111">
        <v>16.222000000000001</v>
      </c>
      <c r="I39" s="111">
        <v>15.882</v>
      </c>
    </row>
    <row r="40" spans="1:9" ht="11.25">
      <c r="A40" s="39">
        <f t="shared" si="0"/>
        <v>9</v>
      </c>
      <c r="B40" s="195"/>
      <c r="C40" s="114">
        <v>41169</v>
      </c>
      <c r="D40" s="111">
        <v>18.891999999999999</v>
      </c>
      <c r="E40" s="111">
        <v>18.943999999999999</v>
      </c>
      <c r="F40" s="111">
        <v>16.294</v>
      </c>
      <c r="G40" s="111">
        <v>12.068</v>
      </c>
      <c r="H40" s="111">
        <v>16.312000000000001</v>
      </c>
      <c r="I40" s="111">
        <v>15.904999999999999</v>
      </c>
    </row>
    <row r="41" spans="1:9" ht="11.25">
      <c r="A41" s="39">
        <f t="shared" si="0"/>
        <v>9</v>
      </c>
      <c r="B41" s="195"/>
      <c r="C41" s="114">
        <v>41176</v>
      </c>
      <c r="D41" s="111">
        <v>18.956</v>
      </c>
      <c r="E41" s="111">
        <v>18.690000000000001</v>
      </c>
      <c r="F41" s="111">
        <v>16.276</v>
      </c>
      <c r="G41" s="111">
        <v>12.226000000000001</v>
      </c>
      <c r="H41" s="111">
        <v>16.484000000000002</v>
      </c>
      <c r="I41" s="111">
        <v>15.919</v>
      </c>
    </row>
    <row r="42" spans="1:9" ht="11.25">
      <c r="A42" s="39">
        <f t="shared" si="0"/>
        <v>10</v>
      </c>
      <c r="B42" s="195" t="str">
        <f>VLOOKUP(A42,Month!A:B,2,FALSE)</f>
        <v>October</v>
      </c>
      <c r="C42" s="114">
        <v>41183</v>
      </c>
      <c r="D42" s="111">
        <v>21.071999999999999</v>
      </c>
      <c r="E42" s="111">
        <v>17.763999999999999</v>
      </c>
      <c r="F42" s="111">
        <v>16.62</v>
      </c>
      <c r="G42" s="111">
        <v>12.821999999999999</v>
      </c>
      <c r="H42" s="111">
        <v>16.853999999999999</v>
      </c>
      <c r="I42" s="111">
        <v>16.015000000000001</v>
      </c>
    </row>
    <row r="43" spans="1:9" ht="11.25">
      <c r="A43" s="39">
        <f t="shared" si="0"/>
        <v>10</v>
      </c>
      <c r="B43" s="195"/>
      <c r="C43" s="114">
        <v>41190</v>
      </c>
      <c r="D43" s="111">
        <v>21.074000000000002</v>
      </c>
      <c r="E43" s="111">
        <v>17.920000000000002</v>
      </c>
      <c r="F43" s="111">
        <v>16.812000000000001</v>
      </c>
      <c r="G43" s="111">
        <v>12.74</v>
      </c>
      <c r="H43" s="111">
        <v>16.908000000000001</v>
      </c>
      <c r="I43" s="111">
        <v>16.094999999999999</v>
      </c>
    </row>
    <row r="44" spans="1:9" ht="11.25">
      <c r="A44" s="39">
        <f t="shared" si="0"/>
        <v>10</v>
      </c>
      <c r="B44" s="195"/>
      <c r="C44" s="114">
        <v>41197</v>
      </c>
      <c r="D44" s="111"/>
      <c r="E44" s="111">
        <v>17.934000000000001</v>
      </c>
      <c r="F44" s="111">
        <v>16.861999999999998</v>
      </c>
      <c r="G44" s="111">
        <v>12.747999999999999</v>
      </c>
      <c r="H44" s="111">
        <v>16.984000000000002</v>
      </c>
      <c r="I44" s="111">
        <v>16.132000000000001</v>
      </c>
    </row>
    <row r="45" spans="1:9" ht="11.25">
      <c r="A45" s="39">
        <f t="shared" si="0"/>
        <v>10</v>
      </c>
      <c r="B45" s="195"/>
      <c r="C45" s="114">
        <v>41204</v>
      </c>
      <c r="D45" s="111"/>
      <c r="E45" s="111">
        <v>18.007999999999999</v>
      </c>
      <c r="F45" s="111">
        <v>16.885999999999999</v>
      </c>
      <c r="G45" s="111">
        <v>12.997999999999999</v>
      </c>
      <c r="H45" s="111">
        <v>16.702000000000002</v>
      </c>
      <c r="I45" s="111">
        <v>16.149000000000001</v>
      </c>
    </row>
    <row r="46" spans="1:9" ht="11.25">
      <c r="A46" s="39">
        <f t="shared" si="0"/>
        <v>10</v>
      </c>
      <c r="B46" s="195"/>
      <c r="C46" s="114">
        <v>41211</v>
      </c>
      <c r="D46" s="111"/>
      <c r="E46" s="111">
        <v>18.206</v>
      </c>
      <c r="F46" s="111">
        <v>16.931999999999999</v>
      </c>
      <c r="G46" s="111">
        <v>13.896000000000001</v>
      </c>
      <c r="H46" s="111">
        <v>15.332000000000001</v>
      </c>
      <c r="I46" s="111">
        <v>16.091999999999999</v>
      </c>
    </row>
    <row r="47" spans="1:9" ht="11.25">
      <c r="A47" s="39">
        <f t="shared" si="0"/>
        <v>11</v>
      </c>
      <c r="B47" s="195" t="str">
        <f>VLOOKUP(A47,Month!A:B,2,FALSE)</f>
        <v>November</v>
      </c>
      <c r="C47" s="114">
        <v>41218</v>
      </c>
      <c r="D47" s="111"/>
      <c r="E47" s="111">
        <v>18.914000000000001</v>
      </c>
      <c r="F47" s="111">
        <v>16.038</v>
      </c>
      <c r="G47" s="111">
        <v>14.06</v>
      </c>
      <c r="H47" s="111">
        <v>15.486000000000001</v>
      </c>
      <c r="I47" s="111">
        <v>16.125</v>
      </c>
    </row>
    <row r="48" spans="1:9" ht="11.25">
      <c r="A48" s="39">
        <f t="shared" si="0"/>
        <v>11</v>
      </c>
      <c r="B48" s="195"/>
      <c r="C48" s="114">
        <v>41225</v>
      </c>
      <c r="D48" s="111"/>
      <c r="E48" s="111">
        <v>19.11</v>
      </c>
      <c r="F48" s="111">
        <v>15.446</v>
      </c>
      <c r="G48" s="111">
        <v>14.064</v>
      </c>
      <c r="H48" s="111">
        <v>15.536</v>
      </c>
      <c r="I48" s="111">
        <v>16.039000000000001</v>
      </c>
    </row>
    <row r="49" spans="1:9" ht="11.25">
      <c r="A49" s="39">
        <f t="shared" si="0"/>
        <v>11</v>
      </c>
      <c r="B49" s="195"/>
      <c r="C49" s="114">
        <v>41232</v>
      </c>
      <c r="D49" s="111"/>
      <c r="E49" s="111">
        <v>19.113</v>
      </c>
      <c r="F49" s="111">
        <v>15.423</v>
      </c>
      <c r="G49" s="111">
        <v>14.07</v>
      </c>
      <c r="H49" s="111">
        <v>15.468</v>
      </c>
      <c r="I49" s="111">
        <v>16.018000000000001</v>
      </c>
    </row>
    <row r="50" spans="1:9" ht="11.25">
      <c r="A50" s="39">
        <f t="shared" si="0"/>
        <v>11</v>
      </c>
      <c r="B50" s="195"/>
      <c r="C50" s="114">
        <v>41239</v>
      </c>
      <c r="D50" s="111"/>
      <c r="E50" s="111">
        <v>19.015999999999998</v>
      </c>
      <c r="F50" s="111">
        <v>15.45</v>
      </c>
      <c r="G50" s="111">
        <v>14.215999999999999</v>
      </c>
      <c r="H50" s="111">
        <v>15.332000000000001</v>
      </c>
      <c r="I50" s="111">
        <v>16.004000000000001</v>
      </c>
    </row>
    <row r="51" spans="1:9" ht="11.25">
      <c r="A51" s="39">
        <f t="shared" si="0"/>
        <v>12</v>
      </c>
      <c r="B51" s="195" t="str">
        <f>VLOOKUP(A51,Month!A:B,2,FALSE)</f>
        <v>December</v>
      </c>
      <c r="C51" s="114">
        <v>41246</v>
      </c>
      <c r="D51" s="111"/>
      <c r="E51" s="111">
        <v>18.565999999999999</v>
      </c>
      <c r="F51" s="111">
        <v>14.46</v>
      </c>
      <c r="G51" s="111">
        <v>14.762</v>
      </c>
      <c r="H51" s="111">
        <v>15.342000000000001</v>
      </c>
      <c r="I51" s="111">
        <v>15.782999999999999</v>
      </c>
    </row>
    <row r="52" spans="1:9" ht="11.25">
      <c r="A52" s="39">
        <f t="shared" si="0"/>
        <v>12</v>
      </c>
      <c r="B52" s="195"/>
      <c r="C52" s="114">
        <v>41253</v>
      </c>
      <c r="D52" s="111"/>
      <c r="E52" s="111">
        <v>18.579999999999998</v>
      </c>
      <c r="F52" s="111">
        <v>13.778</v>
      </c>
      <c r="G52" s="111">
        <v>14.852</v>
      </c>
      <c r="H52" s="111">
        <v>15.118</v>
      </c>
      <c r="I52" s="111">
        <v>15.582000000000001</v>
      </c>
    </row>
    <row r="53" spans="1:9" ht="11.25">
      <c r="A53" s="39">
        <f t="shared" si="0"/>
        <v>12</v>
      </c>
      <c r="B53" s="195"/>
      <c r="C53" s="114">
        <v>41260</v>
      </c>
      <c r="D53" s="111"/>
      <c r="E53" s="111">
        <v>18.693999999999999</v>
      </c>
      <c r="F53" s="111">
        <v>13.75</v>
      </c>
      <c r="G53" s="111">
        <v>14.837999999999999</v>
      </c>
      <c r="H53" s="111">
        <v>15.04</v>
      </c>
      <c r="I53" s="111">
        <v>15.808999999999999</v>
      </c>
    </row>
    <row r="54" spans="1:9" ht="11.25">
      <c r="A54" s="39">
        <f t="shared" si="0"/>
        <v>12</v>
      </c>
      <c r="B54" s="195"/>
      <c r="C54" s="114">
        <v>41267</v>
      </c>
      <c r="D54" s="111"/>
      <c r="E54" s="111">
        <v>18.309999999999999</v>
      </c>
      <c r="F54" s="111">
        <v>13.836</v>
      </c>
      <c r="G54" s="111">
        <v>14.93</v>
      </c>
      <c r="H54" s="111">
        <v>15.13</v>
      </c>
      <c r="I54" s="111">
        <v>15.471</v>
      </c>
    </row>
    <row r="55" spans="1:9" ht="11.25">
      <c r="C55" s="155" t="s">
        <v>235</v>
      </c>
      <c r="D55" s="155">
        <f>SUBTOTAL(1,D3:D54)</f>
        <v>16.759658536585366</v>
      </c>
      <c r="E55" s="111">
        <v>13.2</v>
      </c>
      <c r="F55" s="111">
        <v>14.457000000000001</v>
      </c>
      <c r="G55" s="111">
        <v>10.92</v>
      </c>
      <c r="H55" s="111">
        <v>19.899999999999999</v>
      </c>
      <c r="I55" s="111"/>
    </row>
  </sheetData>
  <mergeCells count="12">
    <mergeCell ref="B2:B7"/>
    <mergeCell ref="B51:B54"/>
    <mergeCell ref="B38:B41"/>
    <mergeCell ref="B25:B28"/>
    <mergeCell ref="B47:B50"/>
    <mergeCell ref="B42:B46"/>
    <mergeCell ref="B12:B15"/>
    <mergeCell ref="B8:B11"/>
    <mergeCell ref="B34:B37"/>
    <mergeCell ref="B29:B33"/>
    <mergeCell ref="B21:B24"/>
    <mergeCell ref="B16:B20"/>
  </mergeCells>
  <phoneticPr fontId="3" type="noConversion"/>
  <pageMargins left="0.75" right="0.75" top="1" bottom="1" header="0.5" footer="0.5"/>
  <pageSetup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K55"/>
  <sheetViews>
    <sheetView topLeftCell="A13" zoomScale="130" zoomScaleNormal="130" workbookViewId="0">
      <selection activeCell="D197" sqref="D197:E199"/>
    </sheetView>
  </sheetViews>
  <sheetFormatPr defaultColWidth="45.140625" defaultRowHeight="11.25"/>
  <cols>
    <col min="1" max="1" width="10.85546875" style="113" bestFit="1" customWidth="1"/>
    <col min="2" max="2" width="8.42578125" style="113" bestFit="1" customWidth="1"/>
    <col min="3" max="3" width="10.140625" style="117" bestFit="1" customWidth="1"/>
    <col min="4" max="5" width="6.5703125" style="117" bestFit="1" customWidth="1"/>
    <col min="6" max="6" width="6.5703125" style="118" bestFit="1" customWidth="1"/>
    <col min="7" max="8" width="6.5703125" style="119" bestFit="1" customWidth="1"/>
    <col min="9" max="9" width="8" style="115" bestFit="1" customWidth="1"/>
    <col min="10" max="16384" width="45.140625" style="113"/>
  </cols>
  <sheetData>
    <row r="1" spans="1:11" s="68" customFormat="1">
      <c r="A1" s="68" t="s">
        <v>107</v>
      </c>
      <c r="B1" s="68" t="s">
        <v>121</v>
      </c>
      <c r="C1" s="111"/>
      <c r="D1" s="111">
        <v>2012</v>
      </c>
      <c r="E1" s="111">
        <v>2011</v>
      </c>
      <c r="F1" s="111">
        <v>2010</v>
      </c>
      <c r="G1" s="111">
        <v>2009</v>
      </c>
      <c r="H1" s="111">
        <v>2008</v>
      </c>
      <c r="I1" s="162" t="s">
        <v>260</v>
      </c>
    </row>
    <row r="2" spans="1:11">
      <c r="A2" s="113">
        <v>1</v>
      </c>
      <c r="B2" s="196" t="str">
        <f>VLOOKUP(A2,Month!A:B,2,FALSE)</f>
        <v>January</v>
      </c>
      <c r="C2" s="114">
        <v>40903</v>
      </c>
      <c r="D2" s="123">
        <f>E54</f>
        <v>1.595</v>
      </c>
      <c r="E2" s="111"/>
      <c r="F2" s="111"/>
      <c r="G2" s="111">
        <v>1.1299999999999999</v>
      </c>
      <c r="H2" s="111">
        <v>1.2392000000000001</v>
      </c>
      <c r="I2" s="111">
        <v>1.2119</v>
      </c>
    </row>
    <row r="3" spans="1:11">
      <c r="A3" s="113">
        <f t="shared" ref="A3:A54" si="0">MONTH(C3)</f>
        <v>1</v>
      </c>
      <c r="B3" s="196"/>
      <c r="C3" s="114">
        <v>40910</v>
      </c>
      <c r="D3" s="111">
        <v>1.6025</v>
      </c>
      <c r="E3" s="111">
        <v>1.8380000000000001</v>
      </c>
      <c r="F3" s="111">
        <v>1.3325</v>
      </c>
      <c r="G3" s="111">
        <v>1.1220000000000001</v>
      </c>
      <c r="H3" s="111">
        <v>1.2175</v>
      </c>
      <c r="I3" s="111">
        <v>1.3774999999999999</v>
      </c>
      <c r="K3" s="11"/>
    </row>
    <row r="4" spans="1:11">
      <c r="A4" s="113">
        <f t="shared" si="0"/>
        <v>1</v>
      </c>
      <c r="B4" s="196"/>
      <c r="C4" s="114">
        <v>40917</v>
      </c>
      <c r="D4" s="111">
        <v>1.6265000000000001</v>
      </c>
      <c r="E4" s="111">
        <v>2.1</v>
      </c>
      <c r="F4" s="111">
        <v>1.4019999999999999</v>
      </c>
      <c r="G4" s="111">
        <v>1.1114999999999999</v>
      </c>
      <c r="H4" s="111">
        <v>1.22</v>
      </c>
      <c r="I4" s="111">
        <v>1.4583999999999999</v>
      </c>
      <c r="J4" s="11"/>
      <c r="K4" s="11"/>
    </row>
    <row r="5" spans="1:11">
      <c r="A5" s="113">
        <f t="shared" si="0"/>
        <v>1</v>
      </c>
      <c r="B5" s="196"/>
      <c r="C5" s="114">
        <v>40924</v>
      </c>
      <c r="D5" s="111">
        <v>1.58</v>
      </c>
      <c r="E5" s="111">
        <v>2.1</v>
      </c>
      <c r="F5" s="111">
        <v>1.4843999999999999</v>
      </c>
      <c r="G5" s="111">
        <v>1.1006</v>
      </c>
      <c r="H5" s="111">
        <v>1.228</v>
      </c>
      <c r="I5" s="111">
        <v>1.4635</v>
      </c>
    </row>
    <row r="6" spans="1:11">
      <c r="A6" s="113">
        <f t="shared" si="0"/>
        <v>1</v>
      </c>
      <c r="B6" s="196"/>
      <c r="C6" s="114">
        <v>40931</v>
      </c>
      <c r="D6" s="111">
        <v>1.5580000000000001</v>
      </c>
      <c r="E6" s="111">
        <v>2.1</v>
      </c>
      <c r="F6" s="111">
        <v>1.379</v>
      </c>
      <c r="G6" s="111">
        <v>1.1025</v>
      </c>
      <c r="H6" s="111">
        <v>1.2230000000000001</v>
      </c>
      <c r="I6" s="111">
        <v>1.4511000000000001</v>
      </c>
    </row>
    <row r="7" spans="1:11">
      <c r="A7" s="113">
        <f t="shared" si="0"/>
        <v>1</v>
      </c>
      <c r="B7" s="196"/>
      <c r="C7" s="114">
        <v>40938</v>
      </c>
      <c r="D7" s="111">
        <v>1.498</v>
      </c>
      <c r="E7" s="111">
        <v>2.1</v>
      </c>
      <c r="F7" s="111">
        <v>1.331</v>
      </c>
      <c r="G7" s="111">
        <v>1.0985</v>
      </c>
      <c r="H7" s="111">
        <v>1.2215</v>
      </c>
      <c r="I7" s="111">
        <v>1.4378</v>
      </c>
      <c r="J7" s="11"/>
      <c r="K7" s="11"/>
    </row>
    <row r="8" spans="1:11">
      <c r="A8" s="113">
        <f t="shared" si="0"/>
        <v>2</v>
      </c>
      <c r="B8" s="196" t="str">
        <f>VLOOKUP(A8,Month!A:B,2,FALSE)</f>
        <v>February</v>
      </c>
      <c r="C8" s="114">
        <v>40945</v>
      </c>
      <c r="D8" s="111">
        <v>1.4424999999999999</v>
      </c>
      <c r="E8" s="111">
        <v>2.0979999999999999</v>
      </c>
      <c r="F8" s="111">
        <v>1.3420000000000001</v>
      </c>
      <c r="G8" s="111">
        <v>1.1025</v>
      </c>
      <c r="H8" s="111">
        <v>1.202</v>
      </c>
      <c r="I8" s="111">
        <v>1.4360999999999999</v>
      </c>
    </row>
    <row r="9" spans="1:11">
      <c r="A9" s="113">
        <f t="shared" si="0"/>
        <v>2</v>
      </c>
      <c r="B9" s="196"/>
      <c r="C9" s="114">
        <v>40952</v>
      </c>
      <c r="D9" s="111">
        <v>1.4005000000000001</v>
      </c>
      <c r="E9" s="111">
        <v>2.0465</v>
      </c>
      <c r="F9" s="111">
        <v>1.3512999999999999</v>
      </c>
      <c r="G9" s="111">
        <v>1.1025</v>
      </c>
      <c r="H9" s="111">
        <v>1.1862999999999999</v>
      </c>
      <c r="I9" s="111">
        <v>1.4583999999999999</v>
      </c>
      <c r="J9" s="11"/>
      <c r="K9" s="11"/>
    </row>
    <row r="10" spans="1:11">
      <c r="A10" s="113">
        <f t="shared" si="0"/>
        <v>2</v>
      </c>
      <c r="B10" s="196"/>
      <c r="C10" s="114">
        <v>40959</v>
      </c>
      <c r="D10" s="111">
        <v>1.4156</v>
      </c>
      <c r="E10" s="111">
        <v>2.0099999999999998</v>
      </c>
      <c r="F10" s="111">
        <v>1.399</v>
      </c>
      <c r="G10" s="111">
        <v>1.1339999999999999</v>
      </c>
      <c r="H10" s="111">
        <v>1.218</v>
      </c>
      <c r="I10" s="111">
        <v>1.4103000000000001</v>
      </c>
    </row>
    <row r="11" spans="1:11">
      <c r="A11" s="113">
        <f t="shared" si="0"/>
        <v>2</v>
      </c>
      <c r="B11" s="196"/>
      <c r="C11" s="114">
        <v>40966</v>
      </c>
      <c r="D11" s="111">
        <v>1.4205000000000001</v>
      </c>
      <c r="E11" s="111">
        <v>2.0779999999999998</v>
      </c>
      <c r="F11" s="111">
        <v>1.4335</v>
      </c>
      <c r="G11" s="111">
        <v>1.159</v>
      </c>
      <c r="H11" s="111">
        <v>1.3145</v>
      </c>
      <c r="I11" s="111">
        <v>1.4963</v>
      </c>
    </row>
    <row r="12" spans="1:11">
      <c r="A12" s="113">
        <f t="shared" si="0"/>
        <v>3</v>
      </c>
      <c r="B12" s="196" t="str">
        <f>VLOOKUP(A12,Month!A:B,2,FALSE)</f>
        <v>March</v>
      </c>
      <c r="C12" s="114">
        <v>40973</v>
      </c>
      <c r="D12" s="111">
        <v>1.45</v>
      </c>
      <c r="E12" s="111">
        <v>2.12</v>
      </c>
      <c r="F12" s="111">
        <v>1.4710000000000001</v>
      </c>
      <c r="G12" s="111">
        <v>1.1785000000000001</v>
      </c>
      <c r="H12" s="111">
        <v>1.3365</v>
      </c>
      <c r="I12" s="111">
        <v>1.5265</v>
      </c>
      <c r="J12" s="11"/>
      <c r="K12" s="11"/>
    </row>
    <row r="13" spans="1:11">
      <c r="A13" s="113">
        <f t="shared" si="0"/>
        <v>3</v>
      </c>
      <c r="B13" s="196"/>
      <c r="C13" s="114">
        <v>40980</v>
      </c>
      <c r="D13" s="111">
        <v>1.5004999999999999</v>
      </c>
      <c r="E13" s="111">
        <v>2.109</v>
      </c>
      <c r="F13" s="111">
        <v>1.456</v>
      </c>
      <c r="G13" s="111">
        <v>1.1835</v>
      </c>
      <c r="H13" s="111">
        <v>1.3637999999999999</v>
      </c>
      <c r="I13" s="111">
        <v>1.5367</v>
      </c>
    </row>
    <row r="14" spans="1:11">
      <c r="A14" s="113">
        <f t="shared" si="0"/>
        <v>3</v>
      </c>
      <c r="B14" s="196"/>
      <c r="C14" s="114">
        <v>40987</v>
      </c>
      <c r="D14" s="111">
        <v>1.5225</v>
      </c>
      <c r="E14" s="111">
        <v>2.0649999999999999</v>
      </c>
      <c r="F14" s="111">
        <v>1.48</v>
      </c>
      <c r="G14" s="111">
        <v>1.1859999999999999</v>
      </c>
      <c r="H14" s="111">
        <v>1.3674999999999999</v>
      </c>
      <c r="I14" s="111">
        <v>1.5246</v>
      </c>
      <c r="J14" s="11"/>
      <c r="K14" s="11"/>
    </row>
    <row r="15" spans="1:11">
      <c r="A15" s="113">
        <f t="shared" si="0"/>
        <v>3</v>
      </c>
      <c r="B15" s="196"/>
      <c r="C15" s="114">
        <v>40994</v>
      </c>
      <c r="D15" s="111">
        <v>1.498</v>
      </c>
      <c r="E15" s="111">
        <v>2.0139999999999998</v>
      </c>
      <c r="F15" s="111">
        <v>1.4919</v>
      </c>
      <c r="G15" s="111">
        <v>1.18</v>
      </c>
      <c r="H15" s="111">
        <v>1.365</v>
      </c>
      <c r="I15" s="111">
        <v>1.5138</v>
      </c>
    </row>
    <row r="16" spans="1:11">
      <c r="A16" s="113">
        <f t="shared" si="0"/>
        <v>4</v>
      </c>
      <c r="B16" s="196" t="str">
        <f>VLOOKUP(A16,Month!A:B,2,FALSE)</f>
        <v>April</v>
      </c>
      <c r="C16" s="114">
        <v>41001</v>
      </c>
      <c r="D16" s="111">
        <v>1.444</v>
      </c>
      <c r="E16" s="111">
        <v>1.9715</v>
      </c>
      <c r="F16" s="111">
        <v>1.4970000000000001</v>
      </c>
      <c r="G16" s="111">
        <v>1.1956</v>
      </c>
      <c r="H16" s="111">
        <v>1.38</v>
      </c>
      <c r="I16" s="111">
        <v>1.5276000000000001</v>
      </c>
    </row>
    <row r="17" spans="1:11">
      <c r="A17" s="113">
        <f t="shared" si="0"/>
        <v>4</v>
      </c>
      <c r="B17" s="196"/>
      <c r="C17" s="114">
        <v>41008</v>
      </c>
      <c r="D17" s="111">
        <v>1.4259999999999999</v>
      </c>
      <c r="E17" s="111">
        <v>1.9895</v>
      </c>
      <c r="F17" s="111">
        <v>1.5369999999999999</v>
      </c>
      <c r="G17" s="111">
        <v>1.2024999999999999</v>
      </c>
      <c r="H17" s="111">
        <v>1.389</v>
      </c>
      <c r="I17" s="111">
        <v>1.5295000000000001</v>
      </c>
      <c r="J17" s="11"/>
      <c r="K17" s="11"/>
    </row>
    <row r="18" spans="1:11">
      <c r="A18" s="113">
        <f t="shared" si="0"/>
        <v>4</v>
      </c>
      <c r="B18" s="196"/>
      <c r="C18" s="114">
        <v>41015</v>
      </c>
      <c r="D18" s="111">
        <v>1.4175</v>
      </c>
      <c r="E18" s="111">
        <v>2</v>
      </c>
      <c r="F18" s="111">
        <v>1.57</v>
      </c>
      <c r="G18" s="111">
        <v>1.2095</v>
      </c>
      <c r="H18" s="111">
        <v>1.403</v>
      </c>
      <c r="I18" s="111">
        <v>1.5217000000000001</v>
      </c>
      <c r="K18" s="11"/>
    </row>
    <row r="19" spans="1:11">
      <c r="A19" s="113">
        <f t="shared" si="0"/>
        <v>4</v>
      </c>
      <c r="B19" s="196"/>
      <c r="C19" s="114">
        <v>41022</v>
      </c>
      <c r="D19" s="111">
        <v>1.3845000000000001</v>
      </c>
      <c r="E19" s="111">
        <v>2.0289999999999999</v>
      </c>
      <c r="F19" s="111">
        <v>1.59</v>
      </c>
      <c r="G19" s="111">
        <v>1.2284999999999999</v>
      </c>
      <c r="H19" s="111">
        <v>1.4279999999999999</v>
      </c>
      <c r="I19" s="111">
        <v>1.5689</v>
      </c>
      <c r="J19" s="11"/>
      <c r="K19" s="11"/>
    </row>
    <row r="20" spans="1:11">
      <c r="A20" s="113">
        <f t="shared" si="0"/>
        <v>4</v>
      </c>
      <c r="B20" s="196"/>
      <c r="C20" s="114">
        <v>41029</v>
      </c>
      <c r="D20" s="111">
        <v>1.3420000000000001</v>
      </c>
      <c r="E20" s="111">
        <v>2.0895000000000001</v>
      </c>
      <c r="F20" s="111">
        <v>1.611</v>
      </c>
      <c r="G20" s="111">
        <v>1.2355</v>
      </c>
      <c r="H20" s="111">
        <v>1.4570000000000001</v>
      </c>
      <c r="I20" s="111">
        <v>1.5983000000000001</v>
      </c>
    </row>
    <row r="21" spans="1:11">
      <c r="A21" s="113">
        <f t="shared" si="0"/>
        <v>5</v>
      </c>
      <c r="B21" s="196" t="str">
        <f>VLOOKUP(A21,Month!A:B,2,FALSE)</f>
        <v>May</v>
      </c>
      <c r="C21" s="114">
        <v>41036</v>
      </c>
      <c r="D21" s="111">
        <v>1.3065</v>
      </c>
      <c r="E21" s="111">
        <v>1.9895</v>
      </c>
      <c r="F21" s="111">
        <v>1.6114999999999999</v>
      </c>
      <c r="G21" s="111">
        <v>1.252</v>
      </c>
      <c r="H21" s="111">
        <v>1.488</v>
      </c>
      <c r="I21" s="111">
        <v>1.5852999999999999</v>
      </c>
    </row>
    <row r="22" spans="1:11">
      <c r="A22" s="113">
        <f t="shared" si="0"/>
        <v>5</v>
      </c>
      <c r="B22" s="196"/>
      <c r="C22" s="114">
        <v>41043</v>
      </c>
      <c r="D22" s="111">
        <v>1.3514999999999999</v>
      </c>
      <c r="E22" s="111">
        <v>2.0569999999999999</v>
      </c>
      <c r="F22" s="111">
        <v>1.5834999999999999</v>
      </c>
      <c r="G22" s="111">
        <v>1.2649999999999999</v>
      </c>
      <c r="H22" s="111">
        <v>1.4938</v>
      </c>
      <c r="I22" s="111">
        <v>1.6053999999999999</v>
      </c>
      <c r="J22" s="11"/>
      <c r="K22" s="11"/>
    </row>
    <row r="23" spans="1:11">
      <c r="A23" s="113">
        <f t="shared" si="0"/>
        <v>5</v>
      </c>
      <c r="B23" s="196"/>
      <c r="C23" s="114">
        <v>41050</v>
      </c>
      <c r="D23" s="111">
        <v>1.3859999999999999</v>
      </c>
      <c r="E23" s="111">
        <v>2.1355</v>
      </c>
      <c r="F23" s="111">
        <v>1.5525</v>
      </c>
      <c r="G23" s="111">
        <v>1.2649999999999999</v>
      </c>
      <c r="H23" s="111">
        <v>1.4750000000000001</v>
      </c>
      <c r="I23" s="111">
        <v>1.6333</v>
      </c>
    </row>
    <row r="24" spans="1:11">
      <c r="A24" s="113">
        <f t="shared" si="0"/>
        <v>5</v>
      </c>
      <c r="B24" s="196"/>
      <c r="C24" s="114">
        <v>41057</v>
      </c>
      <c r="D24" s="111">
        <v>1.3980999999999999</v>
      </c>
      <c r="E24" s="111">
        <v>2.1575000000000002</v>
      </c>
      <c r="F24" s="111">
        <v>1.5656000000000001</v>
      </c>
      <c r="G24" s="111">
        <v>1.2615000000000001</v>
      </c>
      <c r="H24" s="111">
        <v>1.4924999999999999</v>
      </c>
      <c r="I24" s="111">
        <v>1.5924</v>
      </c>
      <c r="J24" s="11"/>
      <c r="K24" s="11"/>
    </row>
    <row r="25" spans="1:11">
      <c r="A25" s="113">
        <f t="shared" si="0"/>
        <v>6</v>
      </c>
      <c r="B25" s="196" t="str">
        <f>VLOOKUP(A25,Month!A:B,2,FALSE)</f>
        <v>June</v>
      </c>
      <c r="C25" s="114">
        <v>41064</v>
      </c>
      <c r="D25" s="111">
        <v>1.4085000000000001</v>
      </c>
      <c r="E25" s="111">
        <v>2.1175000000000002</v>
      </c>
      <c r="F25" s="111">
        <v>1.5940000000000001</v>
      </c>
      <c r="G25" s="111">
        <v>1.2295</v>
      </c>
      <c r="H25" s="111">
        <v>1.4730000000000001</v>
      </c>
      <c r="I25" s="111">
        <v>1.6034999999999999</v>
      </c>
    </row>
    <row r="26" spans="1:11">
      <c r="A26" s="113">
        <f t="shared" si="0"/>
        <v>6</v>
      </c>
      <c r="B26" s="196"/>
      <c r="C26" s="114">
        <v>41071</v>
      </c>
      <c r="D26" s="111">
        <v>1.4595</v>
      </c>
      <c r="E26" s="111">
        <v>2.14</v>
      </c>
      <c r="F26" s="111">
        <v>1.6220000000000001</v>
      </c>
      <c r="G26" s="111">
        <v>1.208</v>
      </c>
      <c r="H26" s="111">
        <v>1.4935</v>
      </c>
      <c r="I26" s="111">
        <v>1.6158999999999999</v>
      </c>
    </row>
    <row r="27" spans="1:11">
      <c r="A27" s="113">
        <f t="shared" si="0"/>
        <v>6</v>
      </c>
      <c r="B27" s="196"/>
      <c r="C27" s="114">
        <v>41078</v>
      </c>
      <c r="D27" s="111">
        <v>1.5355000000000001</v>
      </c>
      <c r="E27" s="111">
        <v>2.101</v>
      </c>
      <c r="F27" s="111">
        <v>1.7004999999999999</v>
      </c>
      <c r="G27" s="111">
        <v>1.2050000000000001</v>
      </c>
      <c r="H27" s="111">
        <v>1.5315000000000001</v>
      </c>
      <c r="I27" s="111">
        <v>1.6345000000000001</v>
      </c>
      <c r="J27" s="11"/>
      <c r="K27" s="11"/>
    </row>
    <row r="28" spans="1:11">
      <c r="A28" s="113">
        <f t="shared" si="0"/>
        <v>6</v>
      </c>
      <c r="B28" s="196"/>
      <c r="C28" s="114">
        <v>41085</v>
      </c>
      <c r="D28" s="111">
        <v>1.5215000000000001</v>
      </c>
      <c r="E28" s="111">
        <v>2.0299999999999998</v>
      </c>
      <c r="F28" s="111">
        <v>1.738</v>
      </c>
      <c r="G28" s="111">
        <v>1.1956</v>
      </c>
      <c r="H28" s="111">
        <v>1.5519000000000001</v>
      </c>
      <c r="I28" s="111">
        <v>1.6572</v>
      </c>
      <c r="K28" s="11"/>
    </row>
    <row r="29" spans="1:11">
      <c r="A29" s="113">
        <f t="shared" si="0"/>
        <v>7</v>
      </c>
      <c r="B29" s="196" t="str">
        <f>VLOOKUP(A29,Month!A:B,2,FALSE)</f>
        <v>July</v>
      </c>
      <c r="C29" s="114">
        <v>41092</v>
      </c>
      <c r="D29" s="111">
        <v>1.5287999999999999</v>
      </c>
      <c r="E29" s="111">
        <v>2.0363000000000002</v>
      </c>
      <c r="F29" s="111">
        <v>1.7531000000000001</v>
      </c>
      <c r="G29" s="111">
        <v>1.1955</v>
      </c>
      <c r="H29" s="111">
        <v>1.534</v>
      </c>
      <c r="I29" s="111">
        <v>1.6003000000000001</v>
      </c>
      <c r="J29" s="11"/>
      <c r="K29" s="11"/>
    </row>
    <row r="30" spans="1:11">
      <c r="A30" s="113">
        <f t="shared" si="0"/>
        <v>7</v>
      </c>
      <c r="B30" s="196"/>
      <c r="C30" s="114">
        <v>41099</v>
      </c>
      <c r="D30" s="111">
        <v>1.5429999999999999</v>
      </c>
      <c r="E30" s="111">
        <v>2.0299999999999998</v>
      </c>
      <c r="F30" s="111">
        <v>1.7729999999999999</v>
      </c>
      <c r="G30" s="111">
        <v>1.2490000000000001</v>
      </c>
      <c r="H30" s="111">
        <v>1.536</v>
      </c>
      <c r="I30" s="111">
        <v>1.647</v>
      </c>
    </row>
    <row r="31" spans="1:11">
      <c r="A31" s="113">
        <f t="shared" si="0"/>
        <v>7</v>
      </c>
      <c r="B31" s="196"/>
      <c r="C31" s="114">
        <v>41106</v>
      </c>
      <c r="D31" s="111">
        <v>1.5780000000000001</v>
      </c>
      <c r="E31" s="111">
        <v>2.0350000000000001</v>
      </c>
      <c r="F31" s="111">
        <v>1.7909999999999999</v>
      </c>
      <c r="G31" s="111">
        <v>1.2629999999999999</v>
      </c>
      <c r="H31" s="111">
        <v>1.536</v>
      </c>
      <c r="I31" s="111">
        <v>1.6563000000000001</v>
      </c>
      <c r="J31" s="116"/>
      <c r="K31" s="116"/>
    </row>
    <row r="32" spans="1:11">
      <c r="A32" s="113">
        <f t="shared" si="0"/>
        <v>7</v>
      </c>
      <c r="B32" s="196"/>
      <c r="C32" s="114">
        <v>41113</v>
      </c>
      <c r="D32" s="111">
        <v>1.6465000000000001</v>
      </c>
      <c r="E32" s="111">
        <v>2.0750000000000002</v>
      </c>
      <c r="F32" s="111">
        <v>1.804</v>
      </c>
      <c r="G32" s="111">
        <v>1.2490000000000001</v>
      </c>
      <c r="H32" s="111">
        <v>1.5469999999999999</v>
      </c>
      <c r="I32" s="111">
        <v>1.6688000000000001</v>
      </c>
      <c r="J32" s="11"/>
      <c r="K32" s="11"/>
    </row>
    <row r="33" spans="1:11">
      <c r="A33" s="113">
        <f t="shared" si="0"/>
        <v>7</v>
      </c>
      <c r="B33" s="196"/>
      <c r="C33" s="114">
        <v>41120</v>
      </c>
      <c r="D33" s="111">
        <v>1.6615</v>
      </c>
      <c r="E33" s="111">
        <v>2.1019999999999999</v>
      </c>
      <c r="F33" s="111">
        <v>1.845</v>
      </c>
      <c r="G33" s="111">
        <v>1.238</v>
      </c>
      <c r="H33" s="111">
        <v>1.6515</v>
      </c>
      <c r="I33" s="111">
        <v>1.7091000000000001</v>
      </c>
      <c r="K33" s="11"/>
    </row>
    <row r="34" spans="1:11">
      <c r="A34" s="113">
        <f t="shared" si="0"/>
        <v>8</v>
      </c>
      <c r="B34" s="196" t="str">
        <f>VLOOKUP(A34,Month!A:B,2,FALSE)</f>
        <v>August</v>
      </c>
      <c r="C34" s="114">
        <v>41127</v>
      </c>
      <c r="D34" s="111">
        <v>1.7270000000000001</v>
      </c>
      <c r="E34" s="111">
        <v>2.0705</v>
      </c>
      <c r="F34" s="111">
        <v>1.9045000000000001</v>
      </c>
      <c r="G34" s="111">
        <v>1.22</v>
      </c>
      <c r="H34" s="111">
        <v>1.64</v>
      </c>
      <c r="I34" s="111">
        <v>1.7088000000000001</v>
      </c>
      <c r="J34" s="11"/>
      <c r="K34" s="11"/>
    </row>
    <row r="35" spans="1:11">
      <c r="A35" s="113">
        <f t="shared" si="0"/>
        <v>8</v>
      </c>
      <c r="B35" s="196"/>
      <c r="C35" s="114">
        <v>41134</v>
      </c>
      <c r="D35" s="111">
        <v>1.7775000000000001</v>
      </c>
      <c r="E35" s="111">
        <v>2.0870000000000002</v>
      </c>
      <c r="F35" s="111">
        <v>1.9730000000000001</v>
      </c>
      <c r="G35" s="111">
        <v>1.1815</v>
      </c>
      <c r="H35" s="111">
        <v>1.623</v>
      </c>
      <c r="I35" s="111">
        <v>1.7161</v>
      </c>
    </row>
    <row r="36" spans="1:11">
      <c r="A36" s="113">
        <f t="shared" si="0"/>
        <v>8</v>
      </c>
      <c r="B36" s="196"/>
      <c r="C36" s="114">
        <v>41141</v>
      </c>
      <c r="D36" s="111">
        <v>1.8</v>
      </c>
      <c r="E36" s="111">
        <v>2.0914999999999999</v>
      </c>
      <c r="F36" s="111">
        <v>2.1545000000000001</v>
      </c>
      <c r="G36" s="111">
        <v>1.1685000000000001</v>
      </c>
      <c r="H36" s="111">
        <v>1.6074999999999999</v>
      </c>
      <c r="I36" s="111">
        <v>1.7555000000000001</v>
      </c>
      <c r="J36" s="11"/>
      <c r="K36" s="11"/>
    </row>
    <row r="37" spans="1:11">
      <c r="A37" s="113">
        <f t="shared" si="0"/>
        <v>8</v>
      </c>
      <c r="B37" s="196"/>
      <c r="C37" s="114">
        <v>41148</v>
      </c>
      <c r="D37" s="111">
        <v>1.8285</v>
      </c>
      <c r="E37" s="111">
        <v>2.0695000000000001</v>
      </c>
      <c r="F37" s="111">
        <v>2.214</v>
      </c>
      <c r="G37" s="111">
        <v>1.17</v>
      </c>
      <c r="H37" s="111">
        <v>1.6637999999999999</v>
      </c>
      <c r="I37" s="111">
        <v>1.7854000000000001</v>
      </c>
    </row>
    <row r="38" spans="1:11">
      <c r="A38" s="113">
        <f t="shared" si="0"/>
        <v>9</v>
      </c>
      <c r="B38" s="196" t="str">
        <f>VLOOKUP(A38,Month!A:B,2,FALSE)</f>
        <v>September</v>
      </c>
      <c r="C38" s="114">
        <v>41155</v>
      </c>
      <c r="D38" s="111">
        <v>1.8663000000000001</v>
      </c>
      <c r="E38" s="111">
        <v>1.9619</v>
      </c>
      <c r="F38" s="111">
        <v>2.2238000000000002</v>
      </c>
      <c r="G38" s="111">
        <v>1.1725000000000001</v>
      </c>
      <c r="H38" s="111">
        <v>1.66</v>
      </c>
      <c r="I38" s="111">
        <v>1.7490000000000001</v>
      </c>
    </row>
    <row r="39" spans="1:11">
      <c r="A39" s="113">
        <f t="shared" si="0"/>
        <v>9</v>
      </c>
      <c r="B39" s="196"/>
      <c r="C39" s="114">
        <v>41162</v>
      </c>
      <c r="D39" s="111">
        <v>1.8420000000000001</v>
      </c>
      <c r="E39" s="111">
        <v>1.9045000000000001</v>
      </c>
      <c r="F39" s="111">
        <v>2.2225000000000001</v>
      </c>
      <c r="G39" s="111">
        <v>1.2364999999999999</v>
      </c>
      <c r="H39" s="111">
        <v>1.6919999999999999</v>
      </c>
      <c r="I39" s="111">
        <v>1.7639</v>
      </c>
    </row>
    <row r="40" spans="1:11">
      <c r="A40" s="113">
        <f t="shared" si="0"/>
        <v>9</v>
      </c>
      <c r="B40" s="196"/>
      <c r="C40" s="114">
        <v>41169</v>
      </c>
      <c r="D40" s="111">
        <v>1.87</v>
      </c>
      <c r="E40" s="111">
        <v>1.8149999999999999</v>
      </c>
      <c r="F40" s="111">
        <v>2.2254999999999998</v>
      </c>
      <c r="G40" s="111">
        <v>1.264</v>
      </c>
      <c r="H40" s="111">
        <v>1.7395</v>
      </c>
      <c r="I40" s="111">
        <v>1.7609999999999999</v>
      </c>
      <c r="J40" s="11"/>
      <c r="K40" s="11"/>
    </row>
    <row r="41" spans="1:11">
      <c r="A41" s="113">
        <f t="shared" si="0"/>
        <v>9</v>
      </c>
      <c r="B41" s="196"/>
      <c r="C41" s="114">
        <v>41176</v>
      </c>
      <c r="D41" s="111">
        <v>1.94</v>
      </c>
      <c r="E41" s="111">
        <v>1.76</v>
      </c>
      <c r="F41" s="111">
        <v>2.2349999999999999</v>
      </c>
      <c r="G41" s="111">
        <v>1.2430000000000001</v>
      </c>
      <c r="H41" s="111">
        <v>1.758</v>
      </c>
      <c r="I41" s="111">
        <v>1.7490000000000001</v>
      </c>
    </row>
    <row r="42" spans="1:11">
      <c r="A42" s="113">
        <f t="shared" si="0"/>
        <v>10</v>
      </c>
      <c r="B42" s="196" t="str">
        <f>VLOOKUP(A42,Month!A:B,2,FALSE)</f>
        <v>October</v>
      </c>
      <c r="C42" s="114">
        <v>41183</v>
      </c>
      <c r="D42" s="111">
        <v>1.9325000000000001</v>
      </c>
      <c r="E42" s="111">
        <v>1.7635000000000001</v>
      </c>
      <c r="F42" s="111">
        <v>2.194</v>
      </c>
      <c r="G42" s="111">
        <v>1.238</v>
      </c>
      <c r="H42" s="111">
        <v>1.698</v>
      </c>
      <c r="I42" s="111">
        <v>1.7234</v>
      </c>
      <c r="K42" s="11"/>
    </row>
    <row r="43" spans="1:11">
      <c r="A43" s="113">
        <f t="shared" si="0"/>
        <v>10</v>
      </c>
      <c r="B43" s="196"/>
      <c r="C43" s="114">
        <v>41190</v>
      </c>
      <c r="D43" s="111">
        <v>1.931</v>
      </c>
      <c r="E43" s="111">
        <v>1.8140000000000001</v>
      </c>
      <c r="F43" s="111">
        <v>2.1850000000000001</v>
      </c>
      <c r="G43" s="111">
        <v>1.2424999999999999</v>
      </c>
      <c r="H43" s="111">
        <v>1.75</v>
      </c>
      <c r="I43" s="111">
        <v>1.7479</v>
      </c>
      <c r="J43" s="11"/>
      <c r="K43" s="11"/>
    </row>
    <row r="44" spans="1:11">
      <c r="A44" s="113">
        <f t="shared" si="0"/>
        <v>10</v>
      </c>
      <c r="B44" s="196"/>
      <c r="C44" s="114">
        <v>41197</v>
      </c>
      <c r="D44" s="111"/>
      <c r="E44" s="111">
        <v>1.8585</v>
      </c>
      <c r="F44" s="111">
        <v>2.1850000000000001</v>
      </c>
      <c r="G44" s="111">
        <v>1.3065</v>
      </c>
      <c r="H44" s="111">
        <v>1.748</v>
      </c>
      <c r="I44" s="111">
        <v>1.7745</v>
      </c>
      <c r="J44" s="11"/>
      <c r="K44" s="11"/>
    </row>
    <row r="45" spans="1:11">
      <c r="A45" s="113">
        <f t="shared" si="0"/>
        <v>10</v>
      </c>
      <c r="B45" s="196"/>
      <c r="C45" s="114">
        <v>41204</v>
      </c>
      <c r="D45" s="111"/>
      <c r="E45" s="111">
        <v>1.8720000000000001</v>
      </c>
      <c r="F45" s="111">
        <v>2.1850000000000001</v>
      </c>
      <c r="G45" s="111">
        <v>1.3640000000000001</v>
      </c>
      <c r="H45" s="111">
        <v>1.7190000000000001</v>
      </c>
      <c r="I45" s="111">
        <v>1.7849999999999999</v>
      </c>
    </row>
    <row r="46" spans="1:11">
      <c r="A46" s="113">
        <f t="shared" si="0"/>
        <v>10</v>
      </c>
      <c r="B46" s="196"/>
      <c r="C46" s="114">
        <v>41211</v>
      </c>
      <c r="D46" s="111"/>
      <c r="E46" s="111">
        <v>1.8660000000000001</v>
      </c>
      <c r="F46" s="111">
        <v>2.11</v>
      </c>
      <c r="G46" s="111">
        <v>1.4330000000000001</v>
      </c>
      <c r="H46" s="111">
        <v>1.6479999999999999</v>
      </c>
      <c r="I46" s="111">
        <v>1.7643</v>
      </c>
      <c r="K46" s="11"/>
    </row>
    <row r="47" spans="1:11">
      <c r="A47" s="113">
        <f t="shared" si="0"/>
        <v>11</v>
      </c>
      <c r="B47" s="196" t="str">
        <f>VLOOKUP(A47,Month!A:B,2,FALSE)</f>
        <v>November</v>
      </c>
      <c r="C47" s="114">
        <v>41218</v>
      </c>
      <c r="D47" s="111"/>
      <c r="E47" s="111">
        <v>1.7845</v>
      </c>
      <c r="F47" s="111">
        <v>1.998</v>
      </c>
      <c r="G47" s="111">
        <v>1.5249999999999999</v>
      </c>
      <c r="H47" s="111">
        <v>1.635</v>
      </c>
      <c r="I47" s="111">
        <v>1.7356</v>
      </c>
    </row>
    <row r="48" spans="1:11">
      <c r="A48" s="113">
        <f t="shared" si="0"/>
        <v>11</v>
      </c>
      <c r="B48" s="196"/>
      <c r="C48" s="114">
        <v>41225</v>
      </c>
      <c r="D48" s="111"/>
      <c r="E48" s="111">
        <v>1.7010000000000001</v>
      </c>
      <c r="F48" s="111">
        <v>1.948</v>
      </c>
      <c r="G48" s="111">
        <v>1.5249999999999999</v>
      </c>
      <c r="H48" s="111">
        <v>1.6160000000000001</v>
      </c>
      <c r="I48" s="111">
        <v>1.6975</v>
      </c>
      <c r="J48" s="11"/>
      <c r="K48" s="11"/>
    </row>
    <row r="49" spans="1:11">
      <c r="A49" s="113">
        <f t="shared" si="0"/>
        <v>11</v>
      </c>
      <c r="B49" s="196"/>
      <c r="C49" s="114">
        <v>41232</v>
      </c>
      <c r="D49" s="111"/>
      <c r="E49" s="111">
        <v>1.6167</v>
      </c>
      <c r="F49" s="111">
        <v>1.75</v>
      </c>
      <c r="G49" s="111">
        <v>1.5249999999999999</v>
      </c>
      <c r="H49" s="111">
        <v>1.5342</v>
      </c>
      <c r="I49" s="111">
        <v>1.6065</v>
      </c>
      <c r="K49" s="11"/>
    </row>
    <row r="50" spans="1:11">
      <c r="A50" s="113">
        <f t="shared" si="0"/>
        <v>11</v>
      </c>
      <c r="B50" s="196"/>
      <c r="C50" s="114">
        <v>41239</v>
      </c>
      <c r="D50" s="111"/>
      <c r="E50" s="111">
        <v>1.651</v>
      </c>
      <c r="F50" s="111">
        <v>1.5575000000000001</v>
      </c>
      <c r="G50" s="111">
        <v>1.4950000000000001</v>
      </c>
      <c r="H50" s="111">
        <v>1.2895000000000001</v>
      </c>
      <c r="I50" s="111">
        <v>1.4983</v>
      </c>
    </row>
    <row r="51" spans="1:11">
      <c r="A51" s="113">
        <f t="shared" si="0"/>
        <v>12</v>
      </c>
      <c r="B51" s="196" t="str">
        <f>VLOOKUP(A51,Month!A:B,2,FALSE)</f>
        <v>December</v>
      </c>
      <c r="C51" s="114">
        <v>41246</v>
      </c>
      <c r="D51" s="111"/>
      <c r="E51" s="111">
        <v>1.6385000000000001</v>
      </c>
      <c r="F51" s="111">
        <v>1.6120000000000001</v>
      </c>
      <c r="G51" s="111">
        <v>1.4379999999999999</v>
      </c>
      <c r="H51" s="111">
        <v>1.1875</v>
      </c>
      <c r="I51" s="111">
        <v>1.4690000000000001</v>
      </c>
    </row>
    <row r="52" spans="1:11">
      <c r="A52" s="113">
        <f t="shared" si="0"/>
        <v>12</v>
      </c>
      <c r="B52" s="196"/>
      <c r="C52" s="114">
        <v>41253</v>
      </c>
      <c r="D52" s="111"/>
      <c r="E52" s="111">
        <v>1.605</v>
      </c>
      <c r="F52" s="111">
        <v>1.647</v>
      </c>
      <c r="G52" s="111">
        <v>1.3945000000000001</v>
      </c>
      <c r="H52" s="111">
        <v>1.196</v>
      </c>
      <c r="I52" s="111">
        <v>1.4605999999999999</v>
      </c>
    </row>
    <row r="53" spans="1:11">
      <c r="A53" s="113">
        <f t="shared" si="0"/>
        <v>12</v>
      </c>
      <c r="B53" s="196"/>
      <c r="C53" s="114">
        <v>41260</v>
      </c>
      <c r="D53" s="111"/>
      <c r="E53" s="111">
        <v>1.5965</v>
      </c>
      <c r="F53" s="111">
        <v>1.6525000000000001</v>
      </c>
      <c r="G53" s="111">
        <v>1.3269</v>
      </c>
      <c r="H53" s="111">
        <v>1.1467000000000001</v>
      </c>
      <c r="I53" s="111">
        <v>1.4588000000000001</v>
      </c>
      <c r="J53" s="11"/>
      <c r="K53" s="11"/>
    </row>
    <row r="54" spans="1:11">
      <c r="A54" s="113">
        <f t="shared" si="0"/>
        <v>12</v>
      </c>
      <c r="B54" s="196"/>
      <c r="C54" s="114">
        <v>41267</v>
      </c>
      <c r="D54" s="111"/>
      <c r="E54" s="111">
        <v>1.595</v>
      </c>
      <c r="F54" s="111">
        <v>1.6575</v>
      </c>
      <c r="G54" s="111">
        <v>1.3274999999999999</v>
      </c>
      <c r="H54" s="111">
        <v>1.1367</v>
      </c>
      <c r="I54" s="111">
        <v>1.4528000000000001</v>
      </c>
    </row>
    <row r="55" spans="1:11">
      <c r="C55" s="155" t="s">
        <v>235</v>
      </c>
      <c r="D55" s="155">
        <f>SUBTOTAL(1,D3:D54)</f>
        <v>1.5699707317073168</v>
      </c>
      <c r="E55" s="111">
        <v>1.7725</v>
      </c>
      <c r="F55" s="111">
        <v>1.3291999999999999</v>
      </c>
      <c r="G55" s="111">
        <v>1.1299999999999999</v>
      </c>
      <c r="H55" s="111">
        <v>1.2392000000000001</v>
      </c>
      <c r="I55" s="111"/>
    </row>
  </sheetData>
  <mergeCells count="12">
    <mergeCell ref="B29:B33"/>
    <mergeCell ref="B51:B54"/>
    <mergeCell ref="B38:B41"/>
    <mergeCell ref="B47:B50"/>
    <mergeCell ref="B42:B46"/>
    <mergeCell ref="B34:B37"/>
    <mergeCell ref="B2:B7"/>
    <mergeCell ref="B25:B28"/>
    <mergeCell ref="B12:B15"/>
    <mergeCell ref="B8:B11"/>
    <mergeCell ref="B21:B24"/>
    <mergeCell ref="B16:B20"/>
  </mergeCells>
  <pageMargins left="0.75" right="0.75" top="1" bottom="1" header="0.5" footer="0.5"/>
  <pageSetup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I55"/>
  <sheetViews>
    <sheetView topLeftCell="A12" zoomScale="130" zoomScaleNormal="130" workbookViewId="0">
      <selection activeCell="D197" sqref="D197:E199"/>
    </sheetView>
  </sheetViews>
  <sheetFormatPr defaultColWidth="45.140625" defaultRowHeight="10.5"/>
  <cols>
    <col min="1" max="1" width="10.85546875" style="39" bestFit="1" customWidth="1"/>
    <col min="2" max="2" width="10" style="39" bestFit="1" customWidth="1"/>
    <col min="3" max="3" width="10.140625" style="39" bestFit="1" customWidth="1"/>
    <col min="4" max="8" width="6.5703125" style="39" bestFit="1" customWidth="1"/>
    <col min="9" max="9" width="8.140625" style="39" bestFit="1" customWidth="1"/>
    <col min="10" max="16384" width="45.140625" style="39"/>
  </cols>
  <sheetData>
    <row r="1" spans="1:9" ht="11.25">
      <c r="A1" s="68" t="s">
        <v>107</v>
      </c>
      <c r="B1" s="68" t="s">
        <v>121</v>
      </c>
      <c r="C1" s="111"/>
      <c r="D1" s="111">
        <v>2012</v>
      </c>
      <c r="E1" s="111">
        <v>2011</v>
      </c>
      <c r="F1" s="111">
        <v>2010</v>
      </c>
      <c r="G1" s="111">
        <v>2009</v>
      </c>
      <c r="H1" s="111">
        <v>2008</v>
      </c>
      <c r="I1" s="162" t="s">
        <v>260</v>
      </c>
    </row>
    <row r="2" spans="1:9" ht="11.25">
      <c r="A2" s="39">
        <v>1</v>
      </c>
      <c r="B2" s="195" t="str">
        <f>VLOOKUP(A2,Month!A:B,2,FALSE)</f>
        <v>January</v>
      </c>
      <c r="C2" s="114">
        <v>40903</v>
      </c>
      <c r="D2" s="123">
        <f>E54</f>
        <v>1.2424999999999999</v>
      </c>
      <c r="E2" s="111"/>
      <c r="F2" s="111"/>
      <c r="G2" s="111"/>
      <c r="H2" s="111"/>
      <c r="I2" s="111"/>
    </row>
    <row r="3" spans="1:9" ht="11.25">
      <c r="A3" s="39">
        <f t="shared" ref="A3:A54" si="0">MONTH(C3)</f>
        <v>1</v>
      </c>
      <c r="B3" s="195"/>
      <c r="C3" s="114">
        <v>40910</v>
      </c>
      <c r="D3" s="111">
        <v>1.22</v>
      </c>
      <c r="E3" s="111">
        <v>1.0642</v>
      </c>
      <c r="F3" s="111">
        <v>0.84219999999999995</v>
      </c>
      <c r="G3" s="111">
        <v>0.86109999999999998</v>
      </c>
      <c r="H3" s="111">
        <v>0.94450000000000001</v>
      </c>
      <c r="I3" s="111">
        <v>0.92800000000000005</v>
      </c>
    </row>
    <row r="4" spans="1:9" ht="11.25">
      <c r="A4" s="39">
        <f t="shared" si="0"/>
        <v>1</v>
      </c>
      <c r="B4" s="195"/>
      <c r="C4" s="114">
        <v>40917</v>
      </c>
      <c r="D4" s="111">
        <v>1.2108000000000001</v>
      </c>
      <c r="E4" s="111">
        <v>1.0564</v>
      </c>
      <c r="F4" s="111">
        <v>0.84919999999999995</v>
      </c>
      <c r="G4" s="111">
        <v>0.83730000000000004</v>
      </c>
      <c r="H4" s="111">
        <v>0.90990000000000004</v>
      </c>
      <c r="I4" s="111">
        <v>0.91320000000000001</v>
      </c>
    </row>
    <row r="5" spans="1:9" ht="11.25">
      <c r="A5" s="39">
        <f t="shared" si="0"/>
        <v>1</v>
      </c>
      <c r="B5" s="195"/>
      <c r="C5" s="114">
        <v>40924</v>
      </c>
      <c r="D5" s="111">
        <v>1.2324999999999999</v>
      </c>
      <c r="E5" s="111">
        <v>1.0764</v>
      </c>
      <c r="F5" s="111">
        <v>0.84970000000000001</v>
      </c>
      <c r="G5" s="111">
        <v>0.83809999999999996</v>
      </c>
      <c r="H5" s="111">
        <v>0.89900000000000002</v>
      </c>
      <c r="I5" s="111">
        <v>0.91579999999999995</v>
      </c>
    </row>
    <row r="6" spans="1:9" ht="11.25">
      <c r="A6" s="39">
        <f t="shared" si="0"/>
        <v>1</v>
      </c>
      <c r="B6" s="195"/>
      <c r="C6" s="114">
        <v>40931</v>
      </c>
      <c r="D6" s="111">
        <v>1.2574000000000001</v>
      </c>
      <c r="E6" s="111">
        <v>1.0593999999999999</v>
      </c>
      <c r="F6" s="111">
        <v>0.85060000000000002</v>
      </c>
      <c r="G6" s="111">
        <v>0.82140000000000002</v>
      </c>
      <c r="H6" s="111">
        <v>0.90210000000000001</v>
      </c>
      <c r="I6" s="111">
        <v>0.90839999999999999</v>
      </c>
    </row>
    <row r="7" spans="1:9" ht="11.25">
      <c r="A7" s="39">
        <f t="shared" si="0"/>
        <v>1</v>
      </c>
      <c r="B7" s="195"/>
      <c r="C7" s="114">
        <v>40938</v>
      </c>
      <c r="D7" s="111">
        <v>1.2393000000000001</v>
      </c>
      <c r="E7" s="111">
        <v>1.0442</v>
      </c>
      <c r="F7" s="111">
        <v>0.84840000000000004</v>
      </c>
      <c r="G7" s="111">
        <v>0.80640000000000001</v>
      </c>
      <c r="H7" s="111">
        <v>0.89349999999999996</v>
      </c>
      <c r="I7" s="111">
        <v>0.89810000000000001</v>
      </c>
    </row>
    <row r="8" spans="1:9" ht="11.25">
      <c r="A8" s="39">
        <f t="shared" si="0"/>
        <v>2</v>
      </c>
      <c r="B8" s="195" t="str">
        <f>VLOOKUP(A8,Month!A:B,2,FALSE)</f>
        <v>February</v>
      </c>
      <c r="C8" s="114">
        <v>40945</v>
      </c>
      <c r="D8" s="111">
        <v>1.2322</v>
      </c>
      <c r="E8" s="111">
        <v>1.0603</v>
      </c>
      <c r="F8" s="111">
        <v>0.85809999999999997</v>
      </c>
      <c r="G8" s="111">
        <v>0.8246</v>
      </c>
      <c r="H8" s="111">
        <v>0.9163</v>
      </c>
      <c r="I8" s="111">
        <v>0.91479999999999995</v>
      </c>
    </row>
    <row r="9" spans="1:9" ht="11.25">
      <c r="A9" s="39">
        <f t="shared" si="0"/>
        <v>2</v>
      </c>
      <c r="B9" s="195"/>
      <c r="C9" s="114">
        <v>40952</v>
      </c>
      <c r="D9" s="111">
        <v>1.2341</v>
      </c>
      <c r="E9" s="111">
        <v>1.0636000000000001</v>
      </c>
      <c r="F9" s="111">
        <v>0.88519999999999999</v>
      </c>
      <c r="G9" s="111">
        <v>0.82230000000000003</v>
      </c>
      <c r="H9" s="111">
        <v>0.90939999999999999</v>
      </c>
      <c r="I9" s="111">
        <v>0.92010000000000003</v>
      </c>
    </row>
    <row r="10" spans="1:9" ht="11.25">
      <c r="A10" s="39">
        <f t="shared" si="0"/>
        <v>2</v>
      </c>
      <c r="B10" s="195"/>
      <c r="C10" s="114">
        <v>40959</v>
      </c>
      <c r="D10" s="111">
        <v>1.2848999999999999</v>
      </c>
      <c r="E10" s="111">
        <v>1.0994999999999999</v>
      </c>
      <c r="F10" s="111">
        <v>0.91169999999999995</v>
      </c>
      <c r="G10" s="111">
        <v>0.7964</v>
      </c>
      <c r="H10" s="111">
        <v>0.91420000000000001</v>
      </c>
      <c r="I10" s="111">
        <v>0.93049999999999999</v>
      </c>
    </row>
    <row r="11" spans="1:9" ht="11.25">
      <c r="A11" s="39">
        <f t="shared" si="0"/>
        <v>2</v>
      </c>
      <c r="B11" s="195"/>
      <c r="C11" s="114">
        <v>40966</v>
      </c>
      <c r="D11" s="111">
        <v>1.2515000000000001</v>
      </c>
      <c r="E11" s="111">
        <v>1.1119000000000001</v>
      </c>
      <c r="F11" s="111">
        <v>0.91039999999999999</v>
      </c>
      <c r="G11" s="111">
        <v>0.8145</v>
      </c>
      <c r="H11" s="111">
        <v>0.93059999999999998</v>
      </c>
      <c r="I11" s="111">
        <v>0.94189999999999996</v>
      </c>
    </row>
    <row r="12" spans="1:9" ht="11.25">
      <c r="A12" s="39">
        <f t="shared" si="0"/>
        <v>3</v>
      </c>
      <c r="B12" s="195" t="str">
        <f>VLOOKUP(A12,Month!A:B,2,FALSE)</f>
        <v>March</v>
      </c>
      <c r="C12" s="114">
        <v>40973</v>
      </c>
      <c r="D12" s="111">
        <v>1.2955000000000001</v>
      </c>
      <c r="E12" s="111">
        <v>1.1244000000000001</v>
      </c>
      <c r="F12" s="111">
        <v>0.90839999999999999</v>
      </c>
      <c r="G12" s="111">
        <v>0.81669999999999998</v>
      </c>
      <c r="H12" s="111">
        <v>0.90449999999999997</v>
      </c>
      <c r="I12" s="111">
        <v>0.9385</v>
      </c>
    </row>
    <row r="13" spans="1:9" ht="11.25">
      <c r="A13" s="39">
        <f t="shared" si="0"/>
        <v>3</v>
      </c>
      <c r="B13" s="195"/>
      <c r="C13" s="114">
        <v>40980</v>
      </c>
      <c r="D13" s="111">
        <v>1.268</v>
      </c>
      <c r="E13" s="111">
        <v>1.1795</v>
      </c>
      <c r="F13" s="111">
        <v>0.93169999999999997</v>
      </c>
      <c r="G13" s="111">
        <v>0.80720000000000003</v>
      </c>
      <c r="H13" s="111">
        <v>0.89780000000000004</v>
      </c>
      <c r="I13" s="111">
        <v>0.95409999999999995</v>
      </c>
    </row>
    <row r="14" spans="1:9" ht="11.25">
      <c r="A14" s="39">
        <f t="shared" si="0"/>
        <v>3</v>
      </c>
      <c r="B14" s="195"/>
      <c r="C14" s="114">
        <v>40987</v>
      </c>
      <c r="D14" s="111">
        <v>1.264</v>
      </c>
      <c r="E14" s="111">
        <v>1.1431</v>
      </c>
      <c r="F14" s="111">
        <v>0.96499999999999997</v>
      </c>
      <c r="G14" s="111">
        <v>0.82989999999999997</v>
      </c>
      <c r="H14" s="111">
        <v>0.89949999999999997</v>
      </c>
      <c r="I14" s="111">
        <v>0.95940000000000003</v>
      </c>
    </row>
    <row r="15" spans="1:9" ht="11.25">
      <c r="A15" s="39">
        <f t="shared" si="0"/>
        <v>3</v>
      </c>
      <c r="B15" s="195"/>
      <c r="C15" s="114">
        <v>40994</v>
      </c>
      <c r="D15" s="111">
        <v>1.2663</v>
      </c>
      <c r="E15" s="111">
        <v>1.1429</v>
      </c>
      <c r="F15" s="111">
        <v>0.95669999999999999</v>
      </c>
      <c r="G15" s="111">
        <v>0.8337</v>
      </c>
      <c r="H15" s="111">
        <v>0.88019999999999998</v>
      </c>
      <c r="I15" s="111">
        <v>0.95340000000000003</v>
      </c>
    </row>
    <row r="16" spans="1:9" ht="11.25">
      <c r="A16" s="39">
        <f t="shared" si="0"/>
        <v>4</v>
      </c>
      <c r="B16" s="195" t="str">
        <f>VLOOKUP(A16,Month!A:B,2,FALSE)</f>
        <v>April</v>
      </c>
      <c r="C16" s="114">
        <v>41001</v>
      </c>
      <c r="D16" s="111">
        <v>1.2565</v>
      </c>
      <c r="E16" s="111">
        <v>1.2193000000000001</v>
      </c>
      <c r="F16" s="111">
        <v>0.96399999999999997</v>
      </c>
      <c r="G16" s="111">
        <v>0.84819999999999995</v>
      </c>
      <c r="H16" s="111">
        <v>0.86070000000000002</v>
      </c>
      <c r="I16" s="111">
        <v>0.97309999999999997</v>
      </c>
    </row>
    <row r="17" spans="1:9" ht="11.25">
      <c r="A17" s="39">
        <f t="shared" si="0"/>
        <v>4</v>
      </c>
      <c r="B17" s="195"/>
      <c r="C17" s="114">
        <v>41008</v>
      </c>
      <c r="D17" s="111">
        <v>1.2209000000000001</v>
      </c>
      <c r="E17" s="111">
        <v>1.2329000000000001</v>
      </c>
      <c r="F17" s="111">
        <v>1.0012000000000001</v>
      </c>
      <c r="G17" s="111">
        <v>0.86099999999999999</v>
      </c>
      <c r="H17" s="111">
        <v>0.87460000000000004</v>
      </c>
      <c r="I17" s="111">
        <v>0.99239999999999995</v>
      </c>
    </row>
    <row r="18" spans="1:9" ht="11.25">
      <c r="A18" s="39">
        <f t="shared" si="0"/>
        <v>4</v>
      </c>
      <c r="B18" s="195"/>
      <c r="C18" s="114">
        <v>41015</v>
      </c>
      <c r="D18" s="111">
        <v>1.2222999999999999</v>
      </c>
      <c r="E18" s="111">
        <v>1.1913</v>
      </c>
      <c r="F18" s="111">
        <v>0.99609999999999999</v>
      </c>
      <c r="G18" s="111">
        <v>0.88390000000000002</v>
      </c>
      <c r="H18" s="111">
        <v>0.90390000000000004</v>
      </c>
      <c r="I18" s="111">
        <v>0.99380000000000002</v>
      </c>
    </row>
    <row r="19" spans="1:9" ht="11.25">
      <c r="A19" s="39">
        <f t="shared" si="0"/>
        <v>4</v>
      </c>
      <c r="B19" s="195"/>
      <c r="C19" s="114">
        <v>41022</v>
      </c>
      <c r="D19" s="111">
        <v>1.2242999999999999</v>
      </c>
      <c r="E19" s="111">
        <v>1.1883999999999999</v>
      </c>
      <c r="F19" s="111">
        <v>0.99539999999999995</v>
      </c>
      <c r="G19" s="111">
        <v>0.879</v>
      </c>
      <c r="H19" s="111">
        <v>0.9234</v>
      </c>
      <c r="I19" s="111">
        <v>0.99660000000000004</v>
      </c>
    </row>
    <row r="20" spans="1:9" ht="11.25">
      <c r="A20" s="39">
        <f t="shared" si="0"/>
        <v>4</v>
      </c>
      <c r="B20" s="195"/>
      <c r="C20" s="114">
        <v>41029</v>
      </c>
      <c r="D20" s="111">
        <v>1.1998</v>
      </c>
      <c r="E20" s="111">
        <v>1.1672</v>
      </c>
      <c r="F20" s="111">
        <v>0.98560000000000003</v>
      </c>
      <c r="G20" s="111">
        <v>0.86060000000000003</v>
      </c>
      <c r="H20" s="111">
        <v>0.92569999999999997</v>
      </c>
      <c r="I20" s="111">
        <v>0.98480000000000001</v>
      </c>
    </row>
    <row r="21" spans="1:9" ht="11.25">
      <c r="A21" s="39">
        <f t="shared" si="0"/>
        <v>5</v>
      </c>
      <c r="B21" s="195" t="str">
        <f>VLOOKUP(A21,Month!A:B,2,FALSE)</f>
        <v>May</v>
      </c>
      <c r="C21" s="114">
        <v>41036</v>
      </c>
      <c r="D21" s="111">
        <v>1.2064999999999999</v>
      </c>
      <c r="E21" s="111">
        <v>1.1513</v>
      </c>
      <c r="F21" s="111">
        <v>0.99780000000000002</v>
      </c>
      <c r="G21" s="111">
        <v>0.84240000000000004</v>
      </c>
      <c r="H21" s="111">
        <v>0.93840000000000001</v>
      </c>
      <c r="I21" s="111">
        <v>0.98250000000000004</v>
      </c>
    </row>
    <row r="22" spans="1:9" ht="11.25">
      <c r="A22" s="39">
        <f t="shared" si="0"/>
        <v>5</v>
      </c>
      <c r="B22" s="195"/>
      <c r="C22" s="114">
        <v>41043</v>
      </c>
      <c r="D22" s="111">
        <v>1.2048000000000001</v>
      </c>
      <c r="E22" s="111">
        <v>1.1299999999999999</v>
      </c>
      <c r="F22" s="111">
        <v>0.99909999999999999</v>
      </c>
      <c r="G22" s="111">
        <v>0.85350000000000004</v>
      </c>
      <c r="H22" s="111">
        <v>0.93920000000000003</v>
      </c>
      <c r="I22" s="111">
        <v>0.98050000000000004</v>
      </c>
    </row>
    <row r="23" spans="1:9" ht="11.25">
      <c r="A23" s="39">
        <f t="shared" si="0"/>
        <v>5</v>
      </c>
      <c r="B23" s="195"/>
      <c r="C23" s="114">
        <v>41050</v>
      </c>
      <c r="D23" s="111">
        <v>1.2329000000000001</v>
      </c>
      <c r="E23" s="111">
        <v>1.0819000000000001</v>
      </c>
      <c r="F23" s="111">
        <v>0.97130000000000005</v>
      </c>
      <c r="G23" s="111">
        <v>0.85209999999999997</v>
      </c>
      <c r="H23" s="111">
        <v>0.94279999999999997</v>
      </c>
      <c r="I23" s="111">
        <v>0.96199999999999997</v>
      </c>
    </row>
    <row r="24" spans="1:9" ht="11.25">
      <c r="A24" s="39">
        <v>5</v>
      </c>
      <c r="B24" s="195"/>
      <c r="C24" s="114">
        <v>41057</v>
      </c>
      <c r="D24" s="111">
        <v>1.2135</v>
      </c>
      <c r="E24" s="111">
        <v>1.0488</v>
      </c>
      <c r="F24" s="111">
        <v>0.93769999999999998</v>
      </c>
      <c r="G24" s="111">
        <v>0.84470000000000001</v>
      </c>
      <c r="H24" s="111">
        <v>0.95099999999999996</v>
      </c>
      <c r="I24" s="111">
        <v>0.9456</v>
      </c>
    </row>
    <row r="25" spans="1:9" ht="11.25">
      <c r="A25" s="39">
        <f t="shared" si="0"/>
        <v>6</v>
      </c>
      <c r="B25" s="195" t="str">
        <f>VLOOKUP(A25,Month!A:B,2,FALSE)</f>
        <v>June</v>
      </c>
      <c r="C25" s="114">
        <v>41064</v>
      </c>
      <c r="D25" s="111">
        <v>1.2145999999999999</v>
      </c>
      <c r="E25" s="111">
        <v>1.0488</v>
      </c>
      <c r="F25" s="111">
        <v>0.94789999999999996</v>
      </c>
      <c r="G25" s="111">
        <v>0.82179999999999997</v>
      </c>
      <c r="H25" s="111">
        <v>0.93779999999999997</v>
      </c>
      <c r="I25" s="111">
        <v>0.93910000000000005</v>
      </c>
    </row>
    <row r="26" spans="1:9" ht="11.25">
      <c r="A26" s="39">
        <f t="shared" si="0"/>
        <v>6</v>
      </c>
      <c r="B26" s="195"/>
      <c r="C26" s="114">
        <v>41071</v>
      </c>
      <c r="D26" s="111">
        <v>1.2242</v>
      </c>
      <c r="E26" s="111">
        <v>1.0628</v>
      </c>
      <c r="F26" s="111">
        <v>0.92849999999999999</v>
      </c>
      <c r="G26" s="111">
        <v>0.81940000000000002</v>
      </c>
      <c r="H26" s="111">
        <v>0.93089999999999995</v>
      </c>
      <c r="I26" s="111">
        <v>0.93540000000000001</v>
      </c>
    </row>
    <row r="27" spans="1:9" ht="11.25">
      <c r="A27" s="39">
        <f t="shared" si="0"/>
        <v>6</v>
      </c>
      <c r="B27" s="195"/>
      <c r="C27" s="114">
        <v>41078</v>
      </c>
      <c r="D27" s="111">
        <v>1.1946000000000001</v>
      </c>
      <c r="E27" s="111">
        <v>1.0936999999999999</v>
      </c>
      <c r="F27" s="111">
        <v>0.91059999999999997</v>
      </c>
      <c r="G27" s="111">
        <v>0.81820000000000004</v>
      </c>
      <c r="H27" s="111">
        <v>0.9506</v>
      </c>
      <c r="I27" s="111">
        <v>0.94330000000000003</v>
      </c>
    </row>
    <row r="28" spans="1:9" ht="11.25">
      <c r="A28" s="39">
        <f t="shared" si="0"/>
        <v>6</v>
      </c>
      <c r="B28" s="195"/>
      <c r="C28" s="114">
        <v>41085</v>
      </c>
      <c r="D28" s="111">
        <v>1.1637999999999999</v>
      </c>
      <c r="E28" s="111">
        <v>1.123</v>
      </c>
      <c r="F28" s="111">
        <v>0.91039999999999999</v>
      </c>
      <c r="G28" s="111">
        <v>0.81620000000000004</v>
      </c>
      <c r="H28" s="111">
        <v>0.9829</v>
      </c>
      <c r="I28" s="111">
        <v>0.95809999999999995</v>
      </c>
    </row>
    <row r="29" spans="1:9" ht="11.25">
      <c r="A29" s="39">
        <f t="shared" si="0"/>
        <v>7</v>
      </c>
      <c r="B29" s="195" t="str">
        <f>VLOOKUP(A29,Month!A:B,2,FALSE)</f>
        <v>July</v>
      </c>
      <c r="C29" s="114">
        <v>41092</v>
      </c>
      <c r="D29" s="111">
        <v>1.1649</v>
      </c>
      <c r="E29" s="111">
        <v>1.1214999999999999</v>
      </c>
      <c r="F29" s="111">
        <v>0.91100000000000003</v>
      </c>
      <c r="G29" s="111">
        <v>0.82620000000000005</v>
      </c>
      <c r="H29" s="111">
        <v>1.0145</v>
      </c>
      <c r="I29" s="111">
        <v>0.96830000000000005</v>
      </c>
    </row>
    <row r="30" spans="1:9" ht="11.25">
      <c r="A30" s="39">
        <f t="shared" si="0"/>
        <v>7</v>
      </c>
      <c r="B30" s="195"/>
      <c r="C30" s="114">
        <v>41099</v>
      </c>
      <c r="D30" s="111">
        <v>1.1791</v>
      </c>
      <c r="E30" s="111">
        <v>1.1498999999999999</v>
      </c>
      <c r="F30" s="111">
        <v>0.92179999999999995</v>
      </c>
      <c r="G30" s="111">
        <v>0.81820000000000004</v>
      </c>
      <c r="H30" s="111">
        <v>0.99419999999999997</v>
      </c>
      <c r="I30" s="111">
        <v>0.97099999999999997</v>
      </c>
    </row>
    <row r="31" spans="1:9" ht="11.25">
      <c r="A31" s="39">
        <f t="shared" si="0"/>
        <v>7</v>
      </c>
      <c r="B31" s="195"/>
      <c r="C31" s="114">
        <v>41106</v>
      </c>
      <c r="D31" s="111">
        <v>1.1482000000000001</v>
      </c>
      <c r="E31" s="111">
        <v>1.1109</v>
      </c>
      <c r="F31" s="111">
        <v>0.93569999999999998</v>
      </c>
      <c r="G31" s="111">
        <v>0.83789999999999998</v>
      </c>
      <c r="H31" s="111">
        <v>0.97240000000000004</v>
      </c>
      <c r="I31" s="111">
        <v>0.96419999999999995</v>
      </c>
    </row>
    <row r="32" spans="1:9" ht="11.25">
      <c r="A32" s="39">
        <f t="shared" si="0"/>
        <v>7</v>
      </c>
      <c r="B32" s="195"/>
      <c r="C32" s="114">
        <v>41113</v>
      </c>
      <c r="D32" s="111">
        <v>1.1298999999999999</v>
      </c>
      <c r="E32" s="111">
        <v>1.085</v>
      </c>
      <c r="F32" s="111">
        <v>0.94940000000000002</v>
      </c>
      <c r="G32" s="111">
        <v>0.8337</v>
      </c>
      <c r="H32" s="111">
        <v>0.94910000000000005</v>
      </c>
      <c r="I32" s="111">
        <v>0.95430000000000004</v>
      </c>
    </row>
    <row r="33" spans="1:9" ht="11.25">
      <c r="A33" s="39">
        <f t="shared" si="0"/>
        <v>7</v>
      </c>
      <c r="B33" s="195"/>
      <c r="C33" s="114">
        <v>41120</v>
      </c>
      <c r="D33" s="111">
        <v>1.1457999999999999</v>
      </c>
      <c r="E33" s="111">
        <v>1.0867</v>
      </c>
      <c r="F33" s="111">
        <v>0.92649999999999999</v>
      </c>
      <c r="G33" s="111">
        <v>0.82179999999999997</v>
      </c>
      <c r="H33" s="111">
        <v>0.97270000000000001</v>
      </c>
      <c r="I33" s="111">
        <v>0.95189999999999997</v>
      </c>
    </row>
    <row r="34" spans="1:9" ht="11.25">
      <c r="A34" s="39">
        <f t="shared" si="0"/>
        <v>8</v>
      </c>
      <c r="B34" s="195" t="str">
        <f>VLOOKUP(A34,Month!A:B,2,FALSE)</f>
        <v>August</v>
      </c>
      <c r="C34" s="114">
        <v>41127</v>
      </c>
      <c r="D34" s="111">
        <v>1.1805000000000001</v>
      </c>
      <c r="E34" s="111">
        <v>1.1266</v>
      </c>
      <c r="F34" s="111">
        <v>0.93140000000000001</v>
      </c>
      <c r="G34" s="111">
        <v>0.8125</v>
      </c>
      <c r="H34" s="111">
        <v>0.99960000000000004</v>
      </c>
      <c r="I34" s="111">
        <v>0.96750000000000003</v>
      </c>
    </row>
    <row r="35" spans="1:9" ht="11.25">
      <c r="A35" s="39">
        <f t="shared" si="0"/>
        <v>8</v>
      </c>
      <c r="B35" s="195"/>
      <c r="C35" s="114">
        <v>41134</v>
      </c>
      <c r="D35" s="111">
        <v>1.1948000000000001</v>
      </c>
      <c r="E35" s="111">
        <v>1.1627000000000001</v>
      </c>
      <c r="F35" s="111">
        <v>0.94379999999999997</v>
      </c>
      <c r="G35" s="111">
        <v>0.82010000000000005</v>
      </c>
      <c r="H35" s="111">
        <v>0.998</v>
      </c>
      <c r="I35" s="111">
        <v>0.98119999999999996</v>
      </c>
    </row>
    <row r="36" spans="1:9" ht="11.25">
      <c r="A36" s="39">
        <f t="shared" si="0"/>
        <v>8</v>
      </c>
      <c r="B36" s="195"/>
      <c r="C36" s="114">
        <v>41141</v>
      </c>
      <c r="D36" s="111">
        <v>1.2056</v>
      </c>
      <c r="E36" s="111">
        <v>1.1400999999999999</v>
      </c>
      <c r="F36" s="111">
        <v>0.99060000000000004</v>
      </c>
      <c r="G36" s="111">
        <v>0.83150000000000002</v>
      </c>
      <c r="H36" s="111">
        <v>0.98809999999999998</v>
      </c>
      <c r="I36" s="111">
        <v>0.98760000000000003</v>
      </c>
    </row>
    <row r="37" spans="1:9" ht="11.25">
      <c r="A37" s="39">
        <f t="shared" si="0"/>
        <v>8</v>
      </c>
      <c r="B37" s="195"/>
      <c r="C37" s="114">
        <v>41148</v>
      </c>
      <c r="D37" s="111">
        <v>1.2047000000000001</v>
      </c>
      <c r="E37" s="111">
        <v>1.1294</v>
      </c>
      <c r="F37" s="111">
        <v>0.99180000000000001</v>
      </c>
      <c r="G37" s="111">
        <v>0.84550000000000003</v>
      </c>
      <c r="H37" s="111">
        <v>0.98909999999999998</v>
      </c>
      <c r="I37" s="111">
        <v>0.98899999999999999</v>
      </c>
    </row>
    <row r="38" spans="1:9" ht="11.25">
      <c r="A38" s="39">
        <f t="shared" si="0"/>
        <v>9</v>
      </c>
      <c r="B38" s="195" t="str">
        <f>VLOOKUP(A38,Month!A:B,2,FALSE)</f>
        <v>September</v>
      </c>
      <c r="C38" s="114">
        <v>41155</v>
      </c>
      <c r="D38" s="111">
        <v>1.2143999999999999</v>
      </c>
      <c r="E38" s="111">
        <v>1.1334</v>
      </c>
      <c r="F38" s="111">
        <v>0.96830000000000005</v>
      </c>
      <c r="G38" s="111">
        <v>0.84289999999999998</v>
      </c>
      <c r="H38" s="111"/>
      <c r="I38" s="111">
        <v>0.98150000000000004</v>
      </c>
    </row>
    <row r="39" spans="1:9" ht="11.25">
      <c r="A39" s="39">
        <f t="shared" si="0"/>
        <v>9</v>
      </c>
      <c r="B39" s="195"/>
      <c r="C39" s="114">
        <v>41162</v>
      </c>
      <c r="D39" s="111">
        <v>1.2395</v>
      </c>
      <c r="E39" s="111">
        <v>1.1762999999999999</v>
      </c>
      <c r="F39" s="111">
        <v>0.97250000000000003</v>
      </c>
      <c r="G39" s="111">
        <v>0.84360000000000002</v>
      </c>
      <c r="H39" s="111">
        <v>0.98180000000000001</v>
      </c>
      <c r="I39" s="111">
        <v>0.99360000000000004</v>
      </c>
    </row>
    <row r="40" spans="1:9" ht="11.25">
      <c r="A40" s="39">
        <f t="shared" si="0"/>
        <v>9</v>
      </c>
      <c r="B40" s="195"/>
      <c r="C40" s="114">
        <v>41169</v>
      </c>
      <c r="D40" s="111">
        <v>1.2644</v>
      </c>
      <c r="E40" s="111">
        <v>1.1665000000000001</v>
      </c>
      <c r="F40" s="111">
        <v>0.97860000000000003</v>
      </c>
      <c r="G40" s="111">
        <v>0.83930000000000005</v>
      </c>
      <c r="H40" s="111">
        <v>0.98009999999999997</v>
      </c>
      <c r="I40" s="111">
        <v>0.99109999999999998</v>
      </c>
    </row>
    <row r="41" spans="1:9" ht="11.25">
      <c r="A41" s="39">
        <f t="shared" si="0"/>
        <v>9</v>
      </c>
      <c r="B41" s="195"/>
      <c r="C41" s="114">
        <v>41176</v>
      </c>
      <c r="D41" s="111">
        <v>1.2581</v>
      </c>
      <c r="E41" s="111">
        <v>1.1601999999999999</v>
      </c>
      <c r="F41" s="111">
        <v>0.97629999999999995</v>
      </c>
      <c r="G41" s="111">
        <v>0.83679999999999999</v>
      </c>
      <c r="H41" s="111">
        <v>0.98199999999999998</v>
      </c>
      <c r="I41" s="111">
        <v>0.98880000000000001</v>
      </c>
    </row>
    <row r="42" spans="1:9" ht="11.25">
      <c r="A42" s="39">
        <f t="shared" si="0"/>
        <v>10</v>
      </c>
      <c r="B42" s="195" t="str">
        <f>VLOOKUP(A42,Month!A:B,2,FALSE)</f>
        <v>October</v>
      </c>
      <c r="C42" s="114">
        <v>41183</v>
      </c>
      <c r="D42" s="111">
        <v>1.2270000000000001</v>
      </c>
      <c r="E42" s="111">
        <v>1.2065999999999999</v>
      </c>
      <c r="F42" s="111">
        <v>0.96819999999999995</v>
      </c>
      <c r="G42" s="111">
        <v>0.82299999999999995</v>
      </c>
      <c r="H42" s="111">
        <v>0.95889999999999997</v>
      </c>
      <c r="I42" s="111">
        <v>0.98919999999999997</v>
      </c>
    </row>
    <row r="43" spans="1:9" ht="11.25">
      <c r="A43" s="39">
        <f t="shared" si="0"/>
        <v>10</v>
      </c>
      <c r="B43" s="195"/>
      <c r="C43" s="114">
        <v>41190</v>
      </c>
      <c r="D43" s="111">
        <v>1.2375</v>
      </c>
      <c r="E43" s="111">
        <v>1.2125999999999999</v>
      </c>
      <c r="F43" s="111">
        <v>0.94940000000000002</v>
      </c>
      <c r="G43" s="111">
        <v>0.81100000000000005</v>
      </c>
      <c r="H43" s="111">
        <v>0.9143</v>
      </c>
      <c r="I43" s="111">
        <v>0.9718</v>
      </c>
    </row>
    <row r="44" spans="1:9" ht="11.25">
      <c r="A44" s="39">
        <f t="shared" si="0"/>
        <v>10</v>
      </c>
      <c r="B44" s="195"/>
      <c r="C44" s="114">
        <v>41197</v>
      </c>
      <c r="D44" s="111"/>
      <c r="E44" s="111">
        <v>1.1918</v>
      </c>
      <c r="F44" s="111">
        <v>0.96730000000000005</v>
      </c>
      <c r="G44" s="111">
        <v>0.82740000000000002</v>
      </c>
      <c r="H44" s="111">
        <v>0.89170000000000005</v>
      </c>
      <c r="I44" s="111">
        <v>0.96960000000000002</v>
      </c>
    </row>
    <row r="45" spans="1:9" ht="11.25">
      <c r="A45" s="39">
        <f t="shared" si="0"/>
        <v>10</v>
      </c>
      <c r="B45" s="195"/>
      <c r="C45" s="114">
        <v>41204</v>
      </c>
      <c r="D45" s="111"/>
      <c r="E45" s="111">
        <v>1.2081999999999999</v>
      </c>
      <c r="F45" s="111">
        <v>1.0101</v>
      </c>
      <c r="G45" s="111">
        <v>0.84760000000000002</v>
      </c>
      <c r="H45" s="111">
        <v>0.9012</v>
      </c>
      <c r="I45" s="111">
        <v>0.99180000000000001</v>
      </c>
    </row>
    <row r="46" spans="1:9" ht="11.25">
      <c r="A46" s="39">
        <f t="shared" si="0"/>
        <v>10</v>
      </c>
      <c r="B46" s="195"/>
      <c r="C46" s="114">
        <v>41211</v>
      </c>
      <c r="D46" s="111"/>
      <c r="E46" s="111">
        <v>1.2111000000000001</v>
      </c>
      <c r="F46" s="111">
        <v>0.99790000000000001</v>
      </c>
      <c r="G46" s="111">
        <v>0.86870000000000003</v>
      </c>
      <c r="H46" s="111">
        <v>0.91410000000000002</v>
      </c>
      <c r="I46" s="111">
        <v>0.998</v>
      </c>
    </row>
    <row r="47" spans="1:9" ht="11.25">
      <c r="A47" s="39">
        <f t="shared" si="0"/>
        <v>11</v>
      </c>
      <c r="B47" s="195" t="str">
        <f>VLOOKUP(A47,Month!A:B,2,FALSE)</f>
        <v>November</v>
      </c>
      <c r="C47" s="114">
        <v>41218</v>
      </c>
      <c r="D47" s="111"/>
      <c r="E47" s="111">
        <v>1.2084999999999999</v>
      </c>
      <c r="F47" s="111">
        <v>0.97799999999999998</v>
      </c>
      <c r="G47" s="111">
        <v>0.86660000000000004</v>
      </c>
      <c r="H47" s="111">
        <v>0.9325</v>
      </c>
      <c r="I47" s="111">
        <v>0.99639999999999995</v>
      </c>
    </row>
    <row r="48" spans="1:9" ht="11.25">
      <c r="A48" s="39">
        <f t="shared" si="0"/>
        <v>11</v>
      </c>
      <c r="B48" s="195"/>
      <c r="C48" s="114">
        <v>41225</v>
      </c>
      <c r="D48" s="111"/>
      <c r="E48" s="111">
        <v>1.2545999999999999</v>
      </c>
      <c r="F48" s="111">
        <v>0.98229999999999995</v>
      </c>
      <c r="G48" s="111">
        <v>0.83750000000000002</v>
      </c>
      <c r="H48" s="111">
        <v>0.92349999999999999</v>
      </c>
      <c r="I48" s="111">
        <v>0.99950000000000006</v>
      </c>
    </row>
    <row r="49" spans="1:9" ht="11.25">
      <c r="A49" s="39">
        <f t="shared" si="0"/>
        <v>11</v>
      </c>
      <c r="B49" s="195"/>
      <c r="C49" s="114">
        <v>41232</v>
      </c>
      <c r="D49" s="111"/>
      <c r="E49" s="111">
        <v>1.2299</v>
      </c>
      <c r="F49" s="111">
        <v>0.98150000000000004</v>
      </c>
      <c r="G49" s="111">
        <v>0.83130000000000004</v>
      </c>
      <c r="H49" s="111">
        <v>0.87390000000000001</v>
      </c>
      <c r="I49" s="111">
        <v>0.97919999999999996</v>
      </c>
    </row>
    <row r="50" spans="1:9" ht="11.25">
      <c r="A50" s="39">
        <f t="shared" si="0"/>
        <v>11</v>
      </c>
      <c r="B50" s="195"/>
      <c r="C50" s="114">
        <v>41239</v>
      </c>
      <c r="D50" s="111"/>
      <c r="E50" s="111">
        <v>1.2481</v>
      </c>
      <c r="F50" s="111">
        <v>1.0125</v>
      </c>
      <c r="G50" s="111">
        <v>0.83450000000000002</v>
      </c>
      <c r="H50" s="111">
        <v>0.89959999999999996</v>
      </c>
      <c r="I50" s="111">
        <v>0.99870000000000003</v>
      </c>
    </row>
    <row r="51" spans="1:9" ht="11.25">
      <c r="A51" s="39">
        <f t="shared" si="0"/>
        <v>12</v>
      </c>
      <c r="B51" s="195" t="str">
        <f>VLOOKUP(A51,Month!A:B,2,FALSE)</f>
        <v>December</v>
      </c>
      <c r="C51" s="114">
        <v>41246</v>
      </c>
      <c r="D51" s="111"/>
      <c r="E51" s="111">
        <v>1.2504999999999999</v>
      </c>
      <c r="F51" s="111">
        <v>1.0290999999999999</v>
      </c>
      <c r="G51" s="111">
        <v>0.8196</v>
      </c>
      <c r="H51" s="111">
        <v>0.8629</v>
      </c>
      <c r="I51" s="111">
        <v>0.99050000000000005</v>
      </c>
    </row>
    <row r="52" spans="1:9" ht="11.25">
      <c r="A52" s="39">
        <f t="shared" si="0"/>
        <v>12</v>
      </c>
      <c r="B52" s="195"/>
      <c r="C52" s="114">
        <v>41253</v>
      </c>
      <c r="D52" s="111"/>
      <c r="E52" s="111">
        <v>1.2065999999999999</v>
      </c>
      <c r="F52" s="111">
        <v>1.0105</v>
      </c>
      <c r="G52" s="111">
        <v>0.79400000000000004</v>
      </c>
      <c r="H52" s="111">
        <v>0.83850000000000002</v>
      </c>
      <c r="I52" s="111">
        <v>0.96240000000000003</v>
      </c>
    </row>
    <row r="53" spans="1:9" ht="11.25">
      <c r="A53" s="39">
        <f t="shared" si="0"/>
        <v>12</v>
      </c>
      <c r="B53" s="195"/>
      <c r="C53" s="114">
        <v>41260</v>
      </c>
      <c r="D53" s="111"/>
      <c r="E53" s="111">
        <v>1.1931</v>
      </c>
      <c r="F53" s="111">
        <v>1.0012000000000001</v>
      </c>
      <c r="G53" s="111">
        <v>0.80820000000000003</v>
      </c>
      <c r="H53" s="111">
        <v>0.83520000000000005</v>
      </c>
      <c r="I53" s="111">
        <v>0.95940000000000003</v>
      </c>
    </row>
    <row r="54" spans="1:9" ht="11.25">
      <c r="A54" s="39">
        <f t="shared" si="0"/>
        <v>12</v>
      </c>
      <c r="B54" s="195"/>
      <c r="C54" s="114">
        <v>41267</v>
      </c>
      <c r="D54" s="111"/>
      <c r="E54" s="111">
        <v>1.2424999999999999</v>
      </c>
      <c r="F54" s="111">
        <v>1.0297000000000001</v>
      </c>
      <c r="G54" s="111">
        <v>0.82169999999999999</v>
      </c>
      <c r="H54" s="111">
        <v>0.85119999999999996</v>
      </c>
      <c r="I54" s="111">
        <v>0.98629999999999995</v>
      </c>
    </row>
    <row r="55" spans="1:9" ht="11.25">
      <c r="C55" s="155" t="s">
        <v>235</v>
      </c>
      <c r="D55" s="155">
        <f>SUBTOTAL(1,D3:D54)</f>
        <v>1.2202341463414634</v>
      </c>
      <c r="E55" s="111">
        <f t="shared" ref="E55:H55" si="1">SUBTOTAL(1,E2:E54)</f>
        <v>1.1457403846153849</v>
      </c>
      <c r="F55" s="111">
        <f t="shared" si="1"/>
        <v>0.95054423076923089</v>
      </c>
      <c r="G55" s="111">
        <f t="shared" si="1"/>
        <v>0.83291730769230743</v>
      </c>
      <c r="H55" s="111">
        <f t="shared" si="1"/>
        <v>0.92710784313725492</v>
      </c>
      <c r="I55" s="111"/>
    </row>
  </sheetData>
  <mergeCells count="12">
    <mergeCell ref="B2:B7"/>
    <mergeCell ref="B51:B54"/>
    <mergeCell ref="B38:B41"/>
    <mergeCell ref="B25:B28"/>
    <mergeCell ref="B47:B50"/>
    <mergeCell ref="B42:B46"/>
    <mergeCell ref="B12:B15"/>
    <mergeCell ref="B8:B11"/>
    <mergeCell ref="B34:B37"/>
    <mergeCell ref="B29:B33"/>
    <mergeCell ref="B21:B24"/>
    <mergeCell ref="B16:B20"/>
  </mergeCells>
  <phoneticPr fontId="3" type="noConversion"/>
  <pageMargins left="0.75" right="0.75" top="1" bottom="1" header="0.5" footer="0.5"/>
  <pageSetup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55"/>
  <sheetViews>
    <sheetView topLeftCell="A16" zoomScale="130" zoomScaleNormal="130" workbookViewId="0">
      <selection activeCell="D197" sqref="D197:E199"/>
    </sheetView>
  </sheetViews>
  <sheetFormatPr defaultColWidth="45.140625" defaultRowHeight="10.5"/>
  <cols>
    <col min="1" max="1" width="12.85546875" style="39" bestFit="1" customWidth="1"/>
    <col min="2" max="2" width="10" style="39" bestFit="1" customWidth="1"/>
    <col min="3" max="3" width="10.140625" style="39" bestFit="1" customWidth="1"/>
    <col min="4" max="8" width="6.5703125" style="39" bestFit="1" customWidth="1"/>
    <col min="9" max="9" width="8.140625" style="39" bestFit="1" customWidth="1"/>
    <col min="10" max="10" width="9.42578125" style="39" customWidth="1"/>
    <col min="11" max="11" width="11.42578125" style="39" customWidth="1"/>
    <col min="12" max="12" width="10.140625" style="39" customWidth="1"/>
    <col min="13" max="16384" width="45.140625" style="39"/>
  </cols>
  <sheetData>
    <row r="1" spans="1:9" ht="11.25">
      <c r="A1" s="39" t="s">
        <v>107</v>
      </c>
      <c r="B1" s="39" t="s">
        <v>121</v>
      </c>
      <c r="C1" s="111"/>
      <c r="D1" s="111">
        <v>2012</v>
      </c>
      <c r="E1" s="111">
        <v>2011</v>
      </c>
      <c r="F1" s="111">
        <v>2010</v>
      </c>
      <c r="G1" s="111">
        <v>2009</v>
      </c>
      <c r="H1" s="111">
        <v>2008</v>
      </c>
      <c r="I1" s="162" t="s">
        <v>260</v>
      </c>
    </row>
    <row r="2" spans="1:9" ht="11.25">
      <c r="A2" s="39">
        <v>1</v>
      </c>
      <c r="B2" s="195" t="str">
        <f>VLOOKUP(A2,Month!A:B,2,FALSE)</f>
        <v>January</v>
      </c>
      <c r="C2" s="114">
        <v>40903</v>
      </c>
      <c r="D2" s="123">
        <f>E54</f>
        <v>2.14</v>
      </c>
      <c r="E2" s="111"/>
      <c r="F2" s="111"/>
      <c r="G2" s="111">
        <v>1.5206999999999999</v>
      </c>
      <c r="H2" s="111">
        <v>1.419</v>
      </c>
      <c r="I2" s="111">
        <v>1.4699</v>
      </c>
    </row>
    <row r="3" spans="1:9" ht="11.25">
      <c r="A3" s="39">
        <f t="shared" ref="A3:A54" si="0">MONTH(C3)</f>
        <v>1</v>
      </c>
      <c r="B3" s="195"/>
      <c r="C3" s="114">
        <v>40910</v>
      </c>
      <c r="D3" s="111">
        <v>2.2599999999999998</v>
      </c>
      <c r="E3" s="111">
        <v>1.85</v>
      </c>
      <c r="F3" s="111">
        <v>1.63</v>
      </c>
      <c r="G3" s="111">
        <v>1.5</v>
      </c>
      <c r="H3" s="111">
        <v>1.45</v>
      </c>
      <c r="I3" s="111">
        <v>1.6074999999999999</v>
      </c>
    </row>
    <row r="4" spans="1:9" ht="11.25">
      <c r="A4" s="39">
        <f t="shared" si="0"/>
        <v>1</v>
      </c>
      <c r="B4" s="195"/>
      <c r="C4" s="114">
        <v>40917</v>
      </c>
      <c r="D4" s="111">
        <v>2.23</v>
      </c>
      <c r="E4" s="111">
        <v>2.0461</v>
      </c>
      <c r="F4" s="111">
        <v>1.7522</v>
      </c>
      <c r="G4" s="111">
        <v>1.73</v>
      </c>
      <c r="H4" s="111">
        <v>1.5</v>
      </c>
      <c r="I4" s="111">
        <v>1.7571000000000001</v>
      </c>
    </row>
    <row r="5" spans="1:9" ht="11.25">
      <c r="A5" s="39">
        <f t="shared" si="0"/>
        <v>1</v>
      </c>
      <c r="B5" s="195"/>
      <c r="C5" s="114">
        <v>40924</v>
      </c>
      <c r="D5" s="111">
        <v>2.2120000000000002</v>
      </c>
      <c r="E5" s="111">
        <v>2.14</v>
      </c>
      <c r="F5" s="111">
        <v>1.75</v>
      </c>
      <c r="G5" s="111">
        <v>1.8090999999999999</v>
      </c>
      <c r="H5" s="111">
        <v>1.5</v>
      </c>
      <c r="I5" s="111">
        <v>1.7998000000000001</v>
      </c>
    </row>
    <row r="6" spans="1:9" ht="11.25">
      <c r="A6" s="39">
        <f t="shared" si="0"/>
        <v>1</v>
      </c>
      <c r="B6" s="195"/>
      <c r="C6" s="114">
        <v>40931</v>
      </c>
      <c r="D6" s="111">
        <v>2.09</v>
      </c>
      <c r="E6" s="111">
        <v>2.15</v>
      </c>
      <c r="F6" s="111">
        <v>1.71</v>
      </c>
      <c r="G6" s="111">
        <v>1.7350000000000001</v>
      </c>
      <c r="H6" s="111">
        <v>1.5089999999999999</v>
      </c>
      <c r="I6" s="111">
        <v>1.776</v>
      </c>
    </row>
    <row r="7" spans="1:9" ht="11.25">
      <c r="A7" s="39">
        <f t="shared" si="0"/>
        <v>1</v>
      </c>
      <c r="B7" s="195"/>
      <c r="C7" s="114">
        <v>40938</v>
      </c>
      <c r="D7" s="111">
        <v>2.0499999999999998</v>
      </c>
      <c r="E7" s="111">
        <v>2.1150000000000002</v>
      </c>
      <c r="F7" s="111">
        <v>1.621</v>
      </c>
      <c r="G7" s="111">
        <v>1.67</v>
      </c>
      <c r="H7" s="111">
        <v>1.5089999999999999</v>
      </c>
      <c r="I7" s="111">
        <v>1.7287999999999999</v>
      </c>
    </row>
    <row r="8" spans="1:9" ht="11.25">
      <c r="A8" s="39">
        <f t="shared" si="0"/>
        <v>2</v>
      </c>
      <c r="B8" s="195" t="str">
        <f>VLOOKUP(A8,Month!A:B,2,FALSE)</f>
        <v>February</v>
      </c>
      <c r="C8" s="114">
        <v>40945</v>
      </c>
      <c r="D8" s="111">
        <v>2</v>
      </c>
      <c r="E8" s="111">
        <v>2.09</v>
      </c>
      <c r="F8" s="111">
        <v>1.5349999999999999</v>
      </c>
      <c r="G8" s="111">
        <v>1.6</v>
      </c>
      <c r="H8" s="111">
        <v>1.5089999999999999</v>
      </c>
      <c r="I8" s="111">
        <v>1.6835</v>
      </c>
    </row>
    <row r="9" spans="1:9" ht="11.25">
      <c r="A9" s="39">
        <f t="shared" si="0"/>
        <v>2</v>
      </c>
      <c r="B9" s="195"/>
      <c r="C9" s="114">
        <v>40952</v>
      </c>
      <c r="D9" s="111">
        <v>1.9850000000000001</v>
      </c>
      <c r="E9" s="111">
        <v>2.08</v>
      </c>
      <c r="F9" s="111">
        <v>1.55</v>
      </c>
      <c r="G9" s="111">
        <v>1.44</v>
      </c>
      <c r="H9" s="111">
        <v>1.4632000000000001</v>
      </c>
      <c r="I9" s="111">
        <v>1.6333</v>
      </c>
    </row>
    <row r="10" spans="1:9" ht="11.25">
      <c r="A10" s="39">
        <f t="shared" si="0"/>
        <v>2</v>
      </c>
      <c r="B10" s="195"/>
      <c r="C10" s="114">
        <v>40959</v>
      </c>
      <c r="D10" s="111">
        <v>2</v>
      </c>
      <c r="E10" s="111">
        <v>2.06</v>
      </c>
      <c r="F10" s="111">
        <v>1.56</v>
      </c>
      <c r="G10" s="111">
        <v>1.345</v>
      </c>
      <c r="H10" s="111">
        <v>1.5089999999999999</v>
      </c>
      <c r="I10" s="111">
        <v>1.6185</v>
      </c>
    </row>
    <row r="11" spans="1:9" ht="11.25">
      <c r="A11" s="39">
        <f t="shared" si="0"/>
        <v>2</v>
      </c>
      <c r="B11" s="195"/>
      <c r="C11" s="114">
        <v>40966</v>
      </c>
      <c r="D11" s="111">
        <v>2</v>
      </c>
      <c r="E11" s="111">
        <v>1.97</v>
      </c>
      <c r="F11" s="111">
        <v>1.5449999999999999</v>
      </c>
      <c r="G11" s="111">
        <v>1.3204</v>
      </c>
      <c r="H11" s="111">
        <v>1.45</v>
      </c>
      <c r="I11" s="111">
        <v>1.5713999999999999</v>
      </c>
    </row>
    <row r="12" spans="1:9" ht="11.25">
      <c r="A12" s="39">
        <f t="shared" si="0"/>
        <v>3</v>
      </c>
      <c r="B12" s="195" t="str">
        <f>VLOOKUP(A12,Month!A:B,2,FALSE)</f>
        <v>March</v>
      </c>
      <c r="C12" s="114">
        <v>40973</v>
      </c>
      <c r="D12" s="111">
        <v>2.0295000000000001</v>
      </c>
      <c r="E12" s="111">
        <v>1.97</v>
      </c>
      <c r="F12" s="111">
        <v>1.51</v>
      </c>
      <c r="G12" s="111">
        <v>1.3149</v>
      </c>
      <c r="H12" s="111">
        <v>1.4510000000000001</v>
      </c>
      <c r="I12" s="111">
        <v>1.5615000000000001</v>
      </c>
    </row>
    <row r="13" spans="1:9" ht="11.25">
      <c r="A13" s="39">
        <f t="shared" si="0"/>
        <v>3</v>
      </c>
      <c r="B13" s="195"/>
      <c r="C13" s="114">
        <v>40980</v>
      </c>
      <c r="D13" s="111">
        <v>1.996</v>
      </c>
      <c r="E13" s="111">
        <v>2.08</v>
      </c>
      <c r="F13" s="111">
        <v>1.52</v>
      </c>
      <c r="G13" s="111">
        <v>1.2749999999999999</v>
      </c>
      <c r="H13" s="111">
        <v>1.35</v>
      </c>
      <c r="I13" s="111">
        <v>1.5563</v>
      </c>
    </row>
    <row r="14" spans="1:9" ht="11.25">
      <c r="A14" s="39">
        <f t="shared" si="0"/>
        <v>3</v>
      </c>
      <c r="B14" s="195"/>
      <c r="C14" s="114">
        <v>40987</v>
      </c>
      <c r="D14" s="111">
        <v>1.9750000000000001</v>
      </c>
      <c r="E14" s="111">
        <v>2.0350000000000001</v>
      </c>
      <c r="F14" s="111">
        <v>1.56</v>
      </c>
      <c r="G14" s="111">
        <v>1.37</v>
      </c>
      <c r="H14" s="111">
        <v>1.4610000000000001</v>
      </c>
      <c r="I14" s="111">
        <v>1.6065</v>
      </c>
    </row>
    <row r="15" spans="1:9" ht="11.25">
      <c r="A15" s="39">
        <f t="shared" si="0"/>
        <v>3</v>
      </c>
      <c r="B15" s="195"/>
      <c r="C15" s="114">
        <v>40994</v>
      </c>
      <c r="D15" s="111">
        <v>2.06</v>
      </c>
      <c r="E15" s="111">
        <v>2.1185</v>
      </c>
      <c r="F15" s="111">
        <v>1.5660000000000001</v>
      </c>
      <c r="G15" s="111">
        <v>1.38</v>
      </c>
      <c r="H15" s="111">
        <v>1.37</v>
      </c>
      <c r="I15" s="111">
        <v>1.6086</v>
      </c>
    </row>
    <row r="16" spans="1:9" ht="11.25">
      <c r="A16" s="39">
        <f t="shared" si="0"/>
        <v>4</v>
      </c>
      <c r="B16" s="195" t="str">
        <f>VLOOKUP(A16,Month!A:B,2,FALSE)</f>
        <v>April</v>
      </c>
      <c r="C16" s="114">
        <v>41001</v>
      </c>
      <c r="D16" s="111">
        <v>2</v>
      </c>
      <c r="E16" s="111">
        <v>2.1185</v>
      </c>
      <c r="F16" s="111">
        <v>1.6005</v>
      </c>
      <c r="G16" s="111">
        <v>1.4197</v>
      </c>
      <c r="H16" s="111">
        <v>1.5089999999999999</v>
      </c>
      <c r="I16" s="111">
        <v>1.6618999999999999</v>
      </c>
    </row>
    <row r="17" spans="1:9" ht="11.25">
      <c r="A17" s="39">
        <f t="shared" si="0"/>
        <v>4</v>
      </c>
      <c r="B17" s="195"/>
      <c r="C17" s="114">
        <v>41008</v>
      </c>
      <c r="D17" s="111">
        <v>2.02</v>
      </c>
      <c r="E17" s="111">
        <v>2.14</v>
      </c>
      <c r="F17" s="111">
        <v>1.615</v>
      </c>
      <c r="G17" s="111">
        <v>1.5456000000000001</v>
      </c>
      <c r="H17" s="111">
        <v>1.51</v>
      </c>
      <c r="I17" s="111">
        <v>1.7027000000000001</v>
      </c>
    </row>
    <row r="18" spans="1:9" ht="11.25">
      <c r="A18" s="39">
        <f t="shared" si="0"/>
        <v>4</v>
      </c>
      <c r="B18" s="195"/>
      <c r="C18" s="114">
        <v>41015</v>
      </c>
      <c r="D18" s="111">
        <v>2.12</v>
      </c>
      <c r="E18" s="111">
        <v>2.1429999999999998</v>
      </c>
      <c r="F18" s="111">
        <v>1.68</v>
      </c>
      <c r="G18" s="111">
        <v>1.56</v>
      </c>
      <c r="H18" s="111">
        <v>1.5348999999999999</v>
      </c>
      <c r="I18" s="111">
        <v>1.7295</v>
      </c>
    </row>
    <row r="19" spans="1:9" ht="11.25">
      <c r="A19" s="39">
        <f t="shared" si="0"/>
        <v>4</v>
      </c>
      <c r="B19" s="195"/>
      <c r="C19" s="114">
        <v>41022</v>
      </c>
      <c r="D19" s="111">
        <v>2.2650000000000001</v>
      </c>
      <c r="E19" s="111">
        <v>2.11</v>
      </c>
      <c r="F19" s="111">
        <v>1.71</v>
      </c>
      <c r="G19" s="111">
        <v>1.5449999999999999</v>
      </c>
      <c r="H19" s="111">
        <v>1.53</v>
      </c>
      <c r="I19" s="111">
        <v>1.7238</v>
      </c>
    </row>
    <row r="20" spans="1:9" ht="11.25">
      <c r="A20" s="39">
        <f t="shared" si="0"/>
        <v>4</v>
      </c>
      <c r="B20" s="195"/>
      <c r="C20" s="114">
        <v>41029</v>
      </c>
      <c r="D20" s="111">
        <v>2.2574999999999998</v>
      </c>
      <c r="E20" s="111">
        <v>1.998</v>
      </c>
      <c r="F20" s="111">
        <v>1.76</v>
      </c>
      <c r="G20" s="111">
        <v>1.54</v>
      </c>
      <c r="H20" s="111">
        <v>1.52</v>
      </c>
      <c r="I20" s="111">
        <v>1.7044999999999999</v>
      </c>
    </row>
    <row r="21" spans="1:9" ht="11.25">
      <c r="A21" s="39">
        <f t="shared" si="0"/>
        <v>5</v>
      </c>
      <c r="B21" s="195" t="str">
        <f>VLOOKUP(A21,Month!A:B,2,FALSE)</f>
        <v>May</v>
      </c>
      <c r="C21" s="114">
        <v>41036</v>
      </c>
      <c r="D21" s="111">
        <v>2.2574999999999998</v>
      </c>
      <c r="E21" s="111">
        <v>2.0110999999999999</v>
      </c>
      <c r="F21" s="111">
        <v>1.76</v>
      </c>
      <c r="G21" s="111">
        <v>1.5</v>
      </c>
      <c r="H21" s="111">
        <v>1.51</v>
      </c>
      <c r="I21" s="111">
        <v>1.6953</v>
      </c>
    </row>
    <row r="22" spans="1:9" ht="11.25">
      <c r="A22" s="39">
        <f t="shared" si="0"/>
        <v>5</v>
      </c>
      <c r="B22" s="195"/>
      <c r="C22" s="114">
        <v>41043</v>
      </c>
      <c r="D22" s="111">
        <v>2.35</v>
      </c>
      <c r="E22" s="111">
        <v>2.2549999999999999</v>
      </c>
      <c r="F22" s="111">
        <v>1.7614000000000001</v>
      </c>
      <c r="G22" s="111">
        <v>1.6</v>
      </c>
      <c r="H22" s="111">
        <v>1.55</v>
      </c>
      <c r="I22" s="111">
        <v>1.7916000000000001</v>
      </c>
    </row>
    <row r="23" spans="1:9" ht="11.25">
      <c r="A23" s="39">
        <f t="shared" si="0"/>
        <v>5</v>
      </c>
      <c r="B23" s="195"/>
      <c r="C23" s="114">
        <v>41050</v>
      </c>
      <c r="D23" s="111">
        <v>2.36</v>
      </c>
      <c r="E23" s="111">
        <v>2.0724999999999998</v>
      </c>
      <c r="F23" s="111">
        <v>1.76</v>
      </c>
      <c r="G23" s="111">
        <v>1.4850000000000001</v>
      </c>
      <c r="H23" s="111">
        <v>1.5645</v>
      </c>
      <c r="I23" s="111">
        <v>1.7204999999999999</v>
      </c>
    </row>
    <row r="24" spans="1:9" ht="11.25">
      <c r="A24" s="39">
        <v>5</v>
      </c>
      <c r="B24" s="195"/>
      <c r="C24" s="114">
        <v>41057</v>
      </c>
      <c r="D24" s="111">
        <v>2.3260999999999998</v>
      </c>
      <c r="E24" s="111">
        <v>2.2719999999999998</v>
      </c>
      <c r="F24" s="111">
        <v>1.79</v>
      </c>
      <c r="G24" s="111">
        <v>1.532</v>
      </c>
      <c r="H24" s="111">
        <v>1.55</v>
      </c>
      <c r="I24" s="111">
        <v>1.786</v>
      </c>
    </row>
    <row r="25" spans="1:9" ht="11.25">
      <c r="A25" s="39">
        <f t="shared" si="0"/>
        <v>6</v>
      </c>
      <c r="B25" s="195" t="str">
        <f>VLOOKUP(A25,Month!A:B,2,FALSE)</f>
        <v>June</v>
      </c>
      <c r="C25" s="114">
        <v>41064</v>
      </c>
      <c r="D25" s="111">
        <v>2.35</v>
      </c>
      <c r="E25" s="111">
        <v>2.0024999999999999</v>
      </c>
      <c r="F25" s="111">
        <v>1.69</v>
      </c>
      <c r="G25" s="111">
        <v>1.36</v>
      </c>
      <c r="H25" s="111">
        <v>1.57</v>
      </c>
      <c r="I25" s="111">
        <v>1.6556</v>
      </c>
    </row>
    <row r="26" spans="1:9" ht="11.25">
      <c r="A26" s="39">
        <f t="shared" si="0"/>
        <v>6</v>
      </c>
      <c r="B26" s="195"/>
      <c r="C26" s="114">
        <v>41071</v>
      </c>
      <c r="D26" s="111">
        <v>2.1916000000000002</v>
      </c>
      <c r="E26" s="111">
        <v>1.96</v>
      </c>
      <c r="F26" s="111">
        <v>1.66</v>
      </c>
      <c r="G26" s="111">
        <v>1.4134</v>
      </c>
      <c r="H26" s="111">
        <v>1.52</v>
      </c>
      <c r="I26" s="111">
        <v>1.6384000000000001</v>
      </c>
    </row>
    <row r="27" spans="1:9" ht="11.25">
      <c r="A27" s="39">
        <f t="shared" si="0"/>
        <v>6</v>
      </c>
      <c r="B27" s="195"/>
      <c r="C27" s="114">
        <v>41078</v>
      </c>
      <c r="D27" s="111">
        <v>2.15</v>
      </c>
      <c r="E27" s="111">
        <v>1.97</v>
      </c>
      <c r="F27" s="111">
        <v>1.59</v>
      </c>
      <c r="G27" s="111">
        <v>1.3540000000000001</v>
      </c>
      <c r="H27" s="111">
        <v>1.57</v>
      </c>
      <c r="I27" s="111">
        <v>1.621</v>
      </c>
    </row>
    <row r="28" spans="1:9" ht="11.25">
      <c r="A28" s="39">
        <f t="shared" si="0"/>
        <v>6</v>
      </c>
      <c r="B28" s="195"/>
      <c r="C28" s="114">
        <v>41085</v>
      </c>
      <c r="D28" s="111">
        <v>2.0598999999999998</v>
      </c>
      <c r="E28" s="111">
        <v>1.9550000000000001</v>
      </c>
      <c r="F28" s="111">
        <v>1.6</v>
      </c>
      <c r="G28" s="111">
        <v>1.3839999999999999</v>
      </c>
      <c r="H28" s="111">
        <v>1.6</v>
      </c>
      <c r="I28" s="111">
        <v>1.6348</v>
      </c>
    </row>
    <row r="29" spans="1:9" ht="11.25">
      <c r="A29" s="39">
        <f t="shared" si="0"/>
        <v>7</v>
      </c>
      <c r="B29" s="195" t="str">
        <f>VLOOKUP(A29,Month!A:B,2,FALSE)</f>
        <v>July</v>
      </c>
      <c r="C29" s="114">
        <v>41092</v>
      </c>
      <c r="D29" s="111">
        <v>2.0099</v>
      </c>
      <c r="E29" s="111">
        <v>2.1120000000000001</v>
      </c>
      <c r="F29" s="111">
        <v>1.58</v>
      </c>
      <c r="G29" s="111">
        <v>1.335</v>
      </c>
      <c r="H29" s="111">
        <v>1.62</v>
      </c>
      <c r="I29" s="111">
        <v>1.6617999999999999</v>
      </c>
    </row>
    <row r="30" spans="1:9" ht="11.25">
      <c r="A30" s="39">
        <f t="shared" si="0"/>
        <v>7</v>
      </c>
      <c r="B30" s="195"/>
      <c r="C30" s="114">
        <v>41099</v>
      </c>
      <c r="D30" s="111">
        <v>1.9450000000000001</v>
      </c>
      <c r="E30" s="111">
        <v>1.95</v>
      </c>
      <c r="F30" s="111">
        <v>1.57</v>
      </c>
      <c r="G30" s="111">
        <v>1.395</v>
      </c>
      <c r="H30" s="111">
        <v>1.6</v>
      </c>
      <c r="I30" s="111">
        <v>1.6288</v>
      </c>
    </row>
    <row r="31" spans="1:9" ht="11.25">
      <c r="A31" s="39">
        <f t="shared" si="0"/>
        <v>7</v>
      </c>
      <c r="B31" s="195"/>
      <c r="C31" s="114">
        <v>41106</v>
      </c>
      <c r="D31" s="111">
        <v>1.9428000000000001</v>
      </c>
      <c r="E31" s="111">
        <v>1.895</v>
      </c>
      <c r="F31" s="111">
        <v>1.5249999999999999</v>
      </c>
      <c r="G31" s="111">
        <v>1.4624999999999999</v>
      </c>
      <c r="H31" s="111">
        <v>1.617</v>
      </c>
      <c r="I31" s="111">
        <v>1.6249</v>
      </c>
    </row>
    <row r="32" spans="1:9" ht="11.25">
      <c r="A32" s="39">
        <f t="shared" si="0"/>
        <v>7</v>
      </c>
      <c r="B32" s="195"/>
      <c r="C32" s="114">
        <v>41113</v>
      </c>
      <c r="D32" s="111">
        <v>1.92</v>
      </c>
      <c r="E32" s="111">
        <v>1.6775</v>
      </c>
      <c r="F32" s="111">
        <v>1.5149999999999999</v>
      </c>
      <c r="G32" s="111">
        <v>1.4824999999999999</v>
      </c>
      <c r="H32" s="111">
        <v>1.63</v>
      </c>
      <c r="I32" s="111">
        <v>1.5763</v>
      </c>
    </row>
    <row r="33" spans="1:9" ht="11.25">
      <c r="A33" s="39">
        <f t="shared" si="0"/>
        <v>7</v>
      </c>
      <c r="B33" s="195"/>
      <c r="C33" s="114">
        <v>41120</v>
      </c>
      <c r="D33" s="111">
        <v>2.0329000000000002</v>
      </c>
      <c r="E33" s="111">
        <v>1.6425000000000001</v>
      </c>
      <c r="F33" s="111">
        <v>1.4259999999999999</v>
      </c>
      <c r="G33" s="111">
        <v>1.4424999999999999</v>
      </c>
      <c r="H33" s="111">
        <v>1.5612999999999999</v>
      </c>
      <c r="I33" s="111">
        <v>1.5181</v>
      </c>
    </row>
    <row r="34" spans="1:9" ht="11.25">
      <c r="A34" s="39">
        <f t="shared" si="0"/>
        <v>8</v>
      </c>
      <c r="B34" s="195" t="str">
        <f>VLOOKUP(A34,Month!A:B,2,FALSE)</f>
        <v>August</v>
      </c>
      <c r="C34" s="114">
        <v>41127</v>
      </c>
      <c r="D34" s="111">
        <v>1.9946999999999999</v>
      </c>
      <c r="E34" s="111">
        <v>1.72</v>
      </c>
      <c r="F34" s="111">
        <v>1.45</v>
      </c>
      <c r="G34" s="111">
        <v>1.431</v>
      </c>
      <c r="H34" s="111">
        <v>1.6274999999999999</v>
      </c>
      <c r="I34" s="111">
        <v>1.5570999999999999</v>
      </c>
    </row>
    <row r="35" spans="1:9" ht="11.25">
      <c r="A35" s="39">
        <f t="shared" si="0"/>
        <v>8</v>
      </c>
      <c r="B35" s="195"/>
      <c r="C35" s="114">
        <v>41134</v>
      </c>
      <c r="D35" s="111">
        <v>2.2597999999999998</v>
      </c>
      <c r="E35" s="111">
        <v>1.855</v>
      </c>
      <c r="F35" s="111">
        <v>1.69</v>
      </c>
      <c r="G35" s="111">
        <v>1.385</v>
      </c>
      <c r="H35" s="111">
        <v>1.6725000000000001</v>
      </c>
      <c r="I35" s="111">
        <v>1.6506000000000001</v>
      </c>
    </row>
    <row r="36" spans="1:9" ht="11.25">
      <c r="A36" s="39">
        <f t="shared" si="0"/>
        <v>8</v>
      </c>
      <c r="B36" s="195"/>
      <c r="C36" s="114">
        <v>41141</v>
      </c>
      <c r="D36" s="111">
        <v>2.3050000000000002</v>
      </c>
      <c r="E36" s="111">
        <v>1.91</v>
      </c>
      <c r="F36" s="111">
        <v>1.7</v>
      </c>
      <c r="G36" s="111">
        <v>1.431</v>
      </c>
      <c r="H36" s="111">
        <v>1.6686000000000001</v>
      </c>
      <c r="I36" s="111">
        <v>1.6774</v>
      </c>
    </row>
    <row r="37" spans="1:9" ht="11.25">
      <c r="A37" s="39">
        <f t="shared" si="0"/>
        <v>8</v>
      </c>
      <c r="B37" s="195"/>
      <c r="C37" s="114">
        <v>41148</v>
      </c>
      <c r="D37" s="111">
        <v>2.2589000000000001</v>
      </c>
      <c r="E37" s="111">
        <v>1.8525</v>
      </c>
      <c r="F37" s="111">
        <v>1.7490000000000001</v>
      </c>
      <c r="G37" s="111">
        <v>1.431</v>
      </c>
      <c r="H37" s="111">
        <v>1.65</v>
      </c>
      <c r="I37" s="111">
        <v>1.6706000000000001</v>
      </c>
    </row>
    <row r="38" spans="1:9" ht="11.25">
      <c r="A38" s="39">
        <f t="shared" si="0"/>
        <v>9</v>
      </c>
      <c r="B38" s="195" t="str">
        <f>VLOOKUP(A38,Month!A:B,2,FALSE)</f>
        <v>September</v>
      </c>
      <c r="C38" s="114">
        <v>41155</v>
      </c>
      <c r="D38" s="111">
        <v>2.2088999999999999</v>
      </c>
      <c r="E38" s="111">
        <v>1.8149999999999999</v>
      </c>
      <c r="F38" s="111">
        <v>1.64</v>
      </c>
      <c r="G38" s="111">
        <v>1.431</v>
      </c>
      <c r="H38" s="111">
        <v>1.79</v>
      </c>
      <c r="I38" s="111">
        <v>1.669</v>
      </c>
    </row>
    <row r="39" spans="1:9" ht="11.25">
      <c r="A39" s="39">
        <f t="shared" si="0"/>
        <v>9</v>
      </c>
      <c r="B39" s="195"/>
      <c r="C39" s="114">
        <v>41162</v>
      </c>
      <c r="D39" s="111">
        <v>2.2450000000000001</v>
      </c>
      <c r="E39" s="111">
        <v>1.8629</v>
      </c>
      <c r="F39" s="111">
        <v>1.63</v>
      </c>
      <c r="G39" s="111">
        <v>1.395</v>
      </c>
      <c r="H39" s="111">
        <v>1.6173999999999999</v>
      </c>
      <c r="I39" s="111">
        <v>1.6263000000000001</v>
      </c>
    </row>
    <row r="40" spans="1:9" ht="11.25">
      <c r="A40" s="39">
        <f t="shared" si="0"/>
        <v>9</v>
      </c>
      <c r="B40" s="195"/>
      <c r="C40" s="114">
        <v>41169</v>
      </c>
      <c r="D40" s="111">
        <v>2.1150000000000002</v>
      </c>
      <c r="E40" s="111">
        <v>1.86</v>
      </c>
      <c r="F40" s="111">
        <v>1.51</v>
      </c>
      <c r="G40" s="111">
        <v>1.385</v>
      </c>
      <c r="H40" s="111">
        <v>1.65</v>
      </c>
      <c r="I40" s="111">
        <v>1.6012999999999999</v>
      </c>
    </row>
    <row r="41" spans="1:9" ht="11.25">
      <c r="A41" s="39">
        <f t="shared" si="0"/>
        <v>9</v>
      </c>
      <c r="B41" s="195"/>
      <c r="C41" s="114">
        <v>41176</v>
      </c>
      <c r="D41" s="111">
        <v>2.1549999999999998</v>
      </c>
      <c r="E41" s="111">
        <v>1.8149999999999999</v>
      </c>
      <c r="F41" s="111">
        <v>1.5209999999999999</v>
      </c>
      <c r="G41" s="111">
        <v>1.365</v>
      </c>
      <c r="H41" s="111">
        <v>1.59</v>
      </c>
      <c r="I41" s="111">
        <v>1.5728</v>
      </c>
    </row>
    <row r="42" spans="1:9" ht="11.25">
      <c r="A42" s="39">
        <f t="shared" si="0"/>
        <v>10</v>
      </c>
      <c r="B42" s="195" t="str">
        <f>VLOOKUP(A42,Month!A:B,2,FALSE)</f>
        <v>October</v>
      </c>
      <c r="C42" s="114">
        <v>41183</v>
      </c>
      <c r="D42" s="111">
        <v>2.125</v>
      </c>
      <c r="E42" s="111">
        <v>1.7669999999999999</v>
      </c>
      <c r="F42" s="111">
        <v>1.44</v>
      </c>
      <c r="G42" s="111">
        <v>1.345</v>
      </c>
      <c r="H42" s="111">
        <v>1.54</v>
      </c>
      <c r="I42" s="111">
        <v>1.5229999999999999</v>
      </c>
    </row>
    <row r="43" spans="1:9" ht="11.25">
      <c r="A43" s="39">
        <f t="shared" si="0"/>
        <v>10</v>
      </c>
      <c r="B43" s="195"/>
      <c r="C43" s="114">
        <v>41190</v>
      </c>
      <c r="D43" s="111">
        <v>2.1349999999999998</v>
      </c>
      <c r="E43" s="111">
        <v>1.875</v>
      </c>
      <c r="F43" s="111">
        <v>1.44</v>
      </c>
      <c r="G43" s="111">
        <v>1.325</v>
      </c>
      <c r="H43" s="111">
        <v>1.56</v>
      </c>
      <c r="I43" s="111">
        <v>1.55</v>
      </c>
    </row>
    <row r="44" spans="1:9" ht="11.25">
      <c r="A44" s="39">
        <f t="shared" si="0"/>
        <v>10</v>
      </c>
      <c r="B44" s="195"/>
      <c r="C44" s="114">
        <v>41197</v>
      </c>
      <c r="D44" s="111"/>
      <c r="E44" s="111">
        <v>1.7375</v>
      </c>
      <c r="F44" s="111">
        <v>1.44</v>
      </c>
      <c r="G44" s="111">
        <v>1.365</v>
      </c>
      <c r="H44" s="111">
        <v>1.55</v>
      </c>
      <c r="I44" s="111">
        <v>1.5230999999999999</v>
      </c>
    </row>
    <row r="45" spans="1:9" ht="11.25">
      <c r="A45" s="39">
        <f t="shared" si="0"/>
        <v>10</v>
      </c>
      <c r="B45" s="195"/>
      <c r="C45" s="114">
        <v>41204</v>
      </c>
      <c r="D45" s="111"/>
      <c r="E45" s="111">
        <v>1.7549999999999999</v>
      </c>
      <c r="F45" s="111">
        <v>1.44</v>
      </c>
      <c r="G45" s="111">
        <v>1.365</v>
      </c>
      <c r="H45" s="111">
        <v>1.593</v>
      </c>
      <c r="I45" s="111">
        <v>1.5815999999999999</v>
      </c>
    </row>
    <row r="46" spans="1:9" ht="11.25">
      <c r="A46" s="39">
        <f t="shared" si="0"/>
        <v>10</v>
      </c>
      <c r="B46" s="195"/>
      <c r="C46" s="114">
        <v>41211</v>
      </c>
      <c r="D46" s="111"/>
      <c r="E46" s="111">
        <v>1.7255</v>
      </c>
      <c r="F46" s="111">
        <v>1.4570000000000001</v>
      </c>
      <c r="G46" s="111">
        <v>1.365</v>
      </c>
      <c r="H46" s="111">
        <v>1.67</v>
      </c>
      <c r="I46" s="111">
        <v>1.5544</v>
      </c>
    </row>
    <row r="47" spans="1:9" ht="11.25">
      <c r="A47" s="39">
        <f t="shared" si="0"/>
        <v>11</v>
      </c>
      <c r="B47" s="195" t="str">
        <f>VLOOKUP(A47,Month!A:B,2,FALSE)</f>
        <v>November</v>
      </c>
      <c r="C47" s="114">
        <v>41218</v>
      </c>
      <c r="D47" s="111"/>
      <c r="E47" s="111">
        <v>1.875</v>
      </c>
      <c r="F47" s="111">
        <v>1.4370000000000001</v>
      </c>
      <c r="G47" s="111">
        <v>1.3525</v>
      </c>
      <c r="H47" s="111">
        <v>1.5609999999999999</v>
      </c>
      <c r="I47" s="111">
        <v>1.5564</v>
      </c>
    </row>
    <row r="48" spans="1:9" ht="11.25">
      <c r="A48" s="39">
        <f t="shared" si="0"/>
        <v>11</v>
      </c>
      <c r="B48" s="195"/>
      <c r="C48" s="114">
        <v>41225</v>
      </c>
      <c r="D48" s="111"/>
      <c r="E48" s="111">
        <v>1.94</v>
      </c>
      <c r="F48" s="111">
        <v>1.44</v>
      </c>
      <c r="G48" s="111">
        <v>1.38</v>
      </c>
      <c r="H48" s="111">
        <v>1.603</v>
      </c>
      <c r="I48" s="111">
        <v>1.5908</v>
      </c>
    </row>
    <row r="49" spans="1:9" ht="11.25">
      <c r="A49" s="39">
        <f t="shared" si="0"/>
        <v>11</v>
      </c>
      <c r="B49" s="195"/>
      <c r="C49" s="114">
        <v>41232</v>
      </c>
      <c r="D49" s="111"/>
      <c r="E49" s="111">
        <v>1.98</v>
      </c>
      <c r="F49" s="111">
        <v>1.48</v>
      </c>
      <c r="G49" s="111">
        <v>1.365</v>
      </c>
      <c r="H49" s="111">
        <v>1.52</v>
      </c>
      <c r="I49" s="111">
        <v>1.5863</v>
      </c>
    </row>
    <row r="50" spans="1:9" ht="11.25">
      <c r="A50" s="39">
        <f t="shared" si="0"/>
        <v>11</v>
      </c>
      <c r="B50" s="195"/>
      <c r="C50" s="114">
        <v>41239</v>
      </c>
      <c r="D50" s="111"/>
      <c r="E50" s="111">
        <v>1.95</v>
      </c>
      <c r="F50" s="111">
        <v>1.47</v>
      </c>
      <c r="G50" s="111">
        <v>1.33</v>
      </c>
      <c r="H50" s="111">
        <v>1.4384999999999999</v>
      </c>
      <c r="I50" s="111">
        <v>1.5470999999999999</v>
      </c>
    </row>
    <row r="51" spans="1:9" ht="11.25">
      <c r="A51" s="39">
        <f t="shared" si="0"/>
        <v>12</v>
      </c>
      <c r="B51" s="195" t="str">
        <f>VLOOKUP(A51,Month!A:B,2,FALSE)</f>
        <v>December</v>
      </c>
      <c r="C51" s="114">
        <v>41246</v>
      </c>
      <c r="D51" s="111"/>
      <c r="E51" s="111">
        <v>1.91</v>
      </c>
      <c r="F51" s="111">
        <v>1.5129999999999999</v>
      </c>
      <c r="G51" s="111">
        <v>1.3049999999999999</v>
      </c>
      <c r="H51" s="111">
        <v>1.375</v>
      </c>
      <c r="I51" s="111">
        <v>1.5258</v>
      </c>
    </row>
    <row r="52" spans="1:9" ht="11.25">
      <c r="A52" s="39">
        <f t="shared" si="0"/>
        <v>12</v>
      </c>
      <c r="B52" s="195"/>
      <c r="C52" s="114">
        <v>41253</v>
      </c>
      <c r="D52" s="111"/>
      <c r="E52" s="111">
        <v>1.895</v>
      </c>
      <c r="F52" s="111">
        <v>1.57</v>
      </c>
      <c r="G52" s="111">
        <v>1.3277000000000001</v>
      </c>
      <c r="H52" s="111">
        <v>1.32</v>
      </c>
      <c r="I52" s="111">
        <v>1.5282</v>
      </c>
    </row>
    <row r="53" spans="1:9" ht="11.25">
      <c r="A53" s="39">
        <f t="shared" si="0"/>
        <v>12</v>
      </c>
      <c r="B53" s="195"/>
      <c r="C53" s="114">
        <v>41260</v>
      </c>
      <c r="D53" s="111"/>
      <c r="E53" s="111">
        <v>2.1150000000000002</v>
      </c>
      <c r="F53" s="111">
        <v>1.7</v>
      </c>
      <c r="G53" s="111">
        <v>1.3725000000000001</v>
      </c>
      <c r="H53" s="111">
        <v>1.34</v>
      </c>
      <c r="I53" s="111">
        <v>1.6318999999999999</v>
      </c>
    </row>
    <row r="54" spans="1:9" ht="11.25">
      <c r="A54" s="39">
        <f t="shared" si="0"/>
        <v>12</v>
      </c>
      <c r="B54" s="195"/>
      <c r="C54" s="114">
        <v>41267</v>
      </c>
      <c r="D54" s="111"/>
      <c r="E54" s="111">
        <v>2.14</v>
      </c>
      <c r="F54" s="111">
        <v>1.74</v>
      </c>
      <c r="G54" s="111">
        <v>1.44</v>
      </c>
      <c r="H54" s="111"/>
      <c r="I54" s="111">
        <v>1.7733000000000001</v>
      </c>
    </row>
    <row r="55" spans="1:9" ht="11.25">
      <c r="C55" s="155" t="s">
        <v>235</v>
      </c>
      <c r="D55" s="155">
        <f>SUBTOTAL(1,D3:D54)</f>
        <v>2.1280000000000001</v>
      </c>
      <c r="E55" s="111">
        <v>1.9641</v>
      </c>
      <c r="F55" s="111">
        <v>1.5933999999999999</v>
      </c>
      <c r="G55" s="111">
        <v>1.4388000000000001</v>
      </c>
      <c r="H55" s="111">
        <v>1.5356000000000001</v>
      </c>
      <c r="I55" s="111">
        <v>1.6366000000000001</v>
      </c>
    </row>
  </sheetData>
  <mergeCells count="12">
    <mergeCell ref="B29:B33"/>
    <mergeCell ref="B51:B54"/>
    <mergeCell ref="B38:B41"/>
    <mergeCell ref="B47:B50"/>
    <mergeCell ref="B42:B46"/>
    <mergeCell ref="B34:B37"/>
    <mergeCell ref="B2:B7"/>
    <mergeCell ref="B25:B28"/>
    <mergeCell ref="B12:B15"/>
    <mergeCell ref="B8:B11"/>
    <mergeCell ref="B21:B24"/>
    <mergeCell ref="B16:B20"/>
  </mergeCells>
  <phoneticPr fontId="3" type="noConversion"/>
  <pageMargins left="0.75" right="0.75" top="1" bottom="1" header="0.5" footer="0.5"/>
  <pageSetup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I55"/>
  <sheetViews>
    <sheetView topLeftCell="A16" zoomScale="130" zoomScaleNormal="130" workbookViewId="0">
      <selection activeCell="D197" sqref="D197:E199"/>
    </sheetView>
  </sheetViews>
  <sheetFormatPr defaultColWidth="45.140625" defaultRowHeight="10.5"/>
  <cols>
    <col min="1" max="1" width="12.85546875" style="23" bestFit="1" customWidth="1"/>
    <col min="2" max="2" width="10" style="23" bestFit="1" customWidth="1"/>
    <col min="3" max="3" width="10.140625" style="23" bestFit="1" customWidth="1"/>
    <col min="4" max="8" width="6.5703125" style="23" bestFit="1" customWidth="1"/>
    <col min="9" max="9" width="8.140625" style="23" bestFit="1" customWidth="1"/>
    <col min="10" max="16384" width="45.140625" style="23"/>
  </cols>
  <sheetData>
    <row r="1" spans="1:9" ht="11.25">
      <c r="A1" s="23" t="s">
        <v>107</v>
      </c>
      <c r="B1" s="23" t="s">
        <v>121</v>
      </c>
      <c r="C1" s="111"/>
      <c r="D1" s="111">
        <v>2012</v>
      </c>
      <c r="E1" s="111">
        <v>2011</v>
      </c>
      <c r="F1" s="111">
        <v>2010</v>
      </c>
      <c r="G1" s="111">
        <v>2009</v>
      </c>
      <c r="H1" s="111">
        <v>2008</v>
      </c>
      <c r="I1" s="163" t="s">
        <v>260</v>
      </c>
    </row>
    <row r="2" spans="1:9" ht="11.25">
      <c r="A2" s="23">
        <v>1</v>
      </c>
      <c r="B2" s="195" t="str">
        <f>VLOOKUP(A2,Month!A:B,2,FALSE)</f>
        <v>January</v>
      </c>
      <c r="C2" s="114">
        <v>40903</v>
      </c>
      <c r="D2" s="123">
        <f>E54</f>
        <v>0.5413</v>
      </c>
      <c r="E2" s="111"/>
      <c r="F2" s="111"/>
      <c r="G2" s="111">
        <v>0.31</v>
      </c>
      <c r="H2" s="111">
        <v>0.28999999999999998</v>
      </c>
      <c r="I2" s="111">
        <v>0.29499999999999998</v>
      </c>
    </row>
    <row r="3" spans="1:9" ht="11.25">
      <c r="A3" s="23">
        <f t="shared" ref="A3:A54" si="0">MONTH(C3)</f>
        <v>1</v>
      </c>
      <c r="B3" s="195"/>
      <c r="C3" s="114">
        <v>40910</v>
      </c>
      <c r="D3" s="111">
        <v>0.55249999999999999</v>
      </c>
      <c r="E3" s="111">
        <v>0.48199999999999998</v>
      </c>
      <c r="F3" s="111">
        <v>0.41199999999999998</v>
      </c>
      <c r="G3" s="111">
        <v>0.33700000000000002</v>
      </c>
      <c r="H3" s="111">
        <v>0.27</v>
      </c>
      <c r="I3" s="111">
        <v>0.37530000000000002</v>
      </c>
    </row>
    <row r="4" spans="1:9" ht="11.25">
      <c r="A4" s="23">
        <f t="shared" si="0"/>
        <v>1</v>
      </c>
      <c r="B4" s="195"/>
      <c r="C4" s="114">
        <v>40917</v>
      </c>
      <c r="D4" s="111">
        <v>0.57299999999999995</v>
      </c>
      <c r="E4" s="111">
        <v>0.49199999999999999</v>
      </c>
      <c r="F4" s="111">
        <v>0.41599999999999998</v>
      </c>
      <c r="G4" s="111">
        <v>0.35899999999999999</v>
      </c>
      <c r="H4" s="111">
        <v>0.26</v>
      </c>
      <c r="I4" s="111">
        <v>0.38179999999999997</v>
      </c>
    </row>
    <row r="5" spans="1:9" ht="11.25">
      <c r="A5" s="23">
        <f t="shared" si="0"/>
        <v>1</v>
      </c>
      <c r="B5" s="195"/>
      <c r="C5" s="114">
        <v>40924</v>
      </c>
      <c r="D5" s="111">
        <v>0.57750000000000001</v>
      </c>
      <c r="E5" s="111">
        <v>0.5</v>
      </c>
      <c r="F5" s="111">
        <v>0.41</v>
      </c>
      <c r="G5" s="111">
        <v>0.36</v>
      </c>
      <c r="H5" s="111">
        <v>0.28499999999999998</v>
      </c>
      <c r="I5" s="111">
        <v>0.39329999999999998</v>
      </c>
    </row>
    <row r="6" spans="1:9" ht="11.25">
      <c r="A6" s="23">
        <f t="shared" si="0"/>
        <v>1</v>
      </c>
      <c r="B6" s="195"/>
      <c r="C6" s="114">
        <v>40931</v>
      </c>
      <c r="D6" s="111">
        <v>0.58899999999999997</v>
      </c>
      <c r="E6" s="111">
        <v>0.51</v>
      </c>
      <c r="F6" s="111">
        <v>0.41</v>
      </c>
      <c r="G6" s="111">
        <v>0.35599999999999998</v>
      </c>
      <c r="H6" s="111">
        <v>0.316</v>
      </c>
      <c r="I6" s="111">
        <v>0.39800000000000002</v>
      </c>
    </row>
    <row r="7" spans="1:9" ht="11.25">
      <c r="A7" s="23">
        <f t="shared" si="0"/>
        <v>1</v>
      </c>
      <c r="B7" s="195"/>
      <c r="C7" s="114">
        <v>40938</v>
      </c>
      <c r="D7" s="111">
        <v>0.59</v>
      </c>
      <c r="E7" s="111">
        <v>0.54</v>
      </c>
      <c r="F7" s="111">
        <v>0.40600000000000003</v>
      </c>
      <c r="G7" s="111">
        <v>0.35599999999999998</v>
      </c>
      <c r="H7" s="111">
        <v>0.33800000000000002</v>
      </c>
      <c r="I7" s="111">
        <v>0.39560000000000001</v>
      </c>
    </row>
    <row r="8" spans="1:9" ht="11.25">
      <c r="A8" s="23">
        <f t="shared" si="0"/>
        <v>2</v>
      </c>
      <c r="B8" s="195" t="str">
        <f>VLOOKUP(A8,Month!A:B,2,FALSE)</f>
        <v>February</v>
      </c>
      <c r="C8" s="114">
        <v>40945</v>
      </c>
      <c r="D8" s="111">
        <v>0.59499999999999997</v>
      </c>
      <c r="E8" s="111">
        <v>0.56799999999999995</v>
      </c>
      <c r="F8" s="111">
        <v>0.42199999999999999</v>
      </c>
      <c r="G8" s="111">
        <v>0.35599999999999998</v>
      </c>
      <c r="H8" s="111">
        <v>0.35399999999999998</v>
      </c>
      <c r="I8" s="111">
        <v>0.42499999999999999</v>
      </c>
    </row>
    <row r="9" spans="1:9" ht="11.25">
      <c r="A9" s="23">
        <f t="shared" si="0"/>
        <v>2</v>
      </c>
      <c r="B9" s="195"/>
      <c r="C9" s="114">
        <v>40952</v>
      </c>
      <c r="D9" s="111">
        <v>0.58799999999999997</v>
      </c>
      <c r="E9" s="111">
        <v>0.56599999999999995</v>
      </c>
      <c r="F9" s="111">
        <v>0.46</v>
      </c>
      <c r="G9" s="111">
        <v>0.3725</v>
      </c>
      <c r="H9" s="111">
        <v>0.37</v>
      </c>
      <c r="I9" s="111">
        <v>0.44940000000000002</v>
      </c>
    </row>
    <row r="10" spans="1:9" ht="11.25">
      <c r="A10" s="23">
        <f t="shared" si="0"/>
        <v>2</v>
      </c>
      <c r="B10" s="195"/>
      <c r="C10" s="114">
        <v>40959</v>
      </c>
      <c r="D10" s="111">
        <v>0.59</v>
      </c>
      <c r="E10" s="111">
        <v>0.55500000000000005</v>
      </c>
      <c r="F10" s="111">
        <v>0.46400000000000002</v>
      </c>
      <c r="G10" s="111">
        <v>0.34599999999999997</v>
      </c>
      <c r="H10" s="111">
        <v>0.35899999999999999</v>
      </c>
      <c r="I10" s="111">
        <v>0.42449999999999999</v>
      </c>
    </row>
    <row r="11" spans="1:9" ht="11.25">
      <c r="A11" s="23">
        <f t="shared" si="0"/>
        <v>2</v>
      </c>
      <c r="B11" s="195"/>
      <c r="C11" s="114">
        <v>40966</v>
      </c>
      <c r="D11" s="111">
        <v>0.59199999999999997</v>
      </c>
      <c r="E11" s="111">
        <v>0.56200000000000006</v>
      </c>
      <c r="F11" s="111">
        <v>0.48</v>
      </c>
      <c r="G11" s="111">
        <v>0.33600000000000002</v>
      </c>
      <c r="H11" s="111">
        <v>0.33400000000000002</v>
      </c>
      <c r="I11" s="111">
        <v>0.42799999999999999</v>
      </c>
    </row>
    <row r="12" spans="1:9" ht="11.25">
      <c r="A12" s="23">
        <f t="shared" si="0"/>
        <v>3</v>
      </c>
      <c r="B12" s="195" t="str">
        <f>VLOOKUP(A12,Month!A:B,2,FALSE)</f>
        <v>March</v>
      </c>
      <c r="C12" s="114">
        <v>40973</v>
      </c>
      <c r="D12" s="111">
        <v>0.59699999999999998</v>
      </c>
      <c r="E12" s="111">
        <v>0.56999999999999995</v>
      </c>
      <c r="F12" s="111">
        <v>0.48</v>
      </c>
      <c r="G12" s="111">
        <v>0.37</v>
      </c>
      <c r="H12" s="111">
        <v>0.316</v>
      </c>
      <c r="I12" s="111">
        <v>0.434</v>
      </c>
    </row>
    <row r="13" spans="1:9" ht="11.25">
      <c r="A13" s="23">
        <f t="shared" si="0"/>
        <v>3</v>
      </c>
      <c r="B13" s="195"/>
      <c r="C13" s="114">
        <v>40980</v>
      </c>
      <c r="D13" s="111">
        <v>0.59499999999999997</v>
      </c>
      <c r="E13" s="111">
        <v>0.56100000000000005</v>
      </c>
      <c r="F13" s="111">
        <v>0.45200000000000001</v>
      </c>
      <c r="G13" s="111">
        <v>0.34799999999999998</v>
      </c>
      <c r="H13" s="111">
        <v>0.28799999999999998</v>
      </c>
      <c r="I13" s="111">
        <v>0.4123</v>
      </c>
    </row>
    <row r="14" spans="1:9" ht="11.25">
      <c r="A14" s="23">
        <f t="shared" si="0"/>
        <v>3</v>
      </c>
      <c r="B14" s="195"/>
      <c r="C14" s="114">
        <v>40987</v>
      </c>
      <c r="D14" s="111">
        <v>0.58599999999999997</v>
      </c>
      <c r="E14" s="111">
        <v>0.56599999999999995</v>
      </c>
      <c r="F14" s="111">
        <v>0.44</v>
      </c>
      <c r="G14" s="111">
        <v>0.34399999999999997</v>
      </c>
      <c r="H14" s="111">
        <v>0.28199999999999997</v>
      </c>
      <c r="I14" s="111">
        <v>0.40799999999999997</v>
      </c>
    </row>
    <row r="15" spans="1:9" ht="11.25">
      <c r="A15" s="23">
        <f t="shared" si="0"/>
        <v>3</v>
      </c>
      <c r="B15" s="195"/>
      <c r="C15" s="114">
        <v>40994</v>
      </c>
      <c r="D15" s="111">
        <v>0.56599999999999995</v>
      </c>
      <c r="E15" s="111">
        <v>0.59199999999999997</v>
      </c>
      <c r="F15" s="111">
        <v>0.44500000000000001</v>
      </c>
      <c r="G15" s="111">
        <v>0.35</v>
      </c>
      <c r="H15" s="111">
        <v>0.29199999999999998</v>
      </c>
      <c r="I15" s="111">
        <v>0.41839999999999999</v>
      </c>
    </row>
    <row r="16" spans="1:9" ht="11.25">
      <c r="A16" s="23">
        <f t="shared" si="0"/>
        <v>4</v>
      </c>
      <c r="B16" s="195" t="str">
        <f>VLOOKUP(A16,Month!A:B,2,FALSE)</f>
        <v>April</v>
      </c>
      <c r="C16" s="114">
        <v>41001</v>
      </c>
      <c r="D16" s="111">
        <v>0.56000000000000005</v>
      </c>
      <c r="E16" s="111">
        <v>0.60499999999999998</v>
      </c>
      <c r="F16" s="111">
        <v>0.5</v>
      </c>
      <c r="G16" s="111">
        <v>0.34499999999999997</v>
      </c>
      <c r="H16" s="111">
        <v>0.314</v>
      </c>
      <c r="I16" s="111">
        <v>0.4461</v>
      </c>
    </row>
    <row r="17" spans="1:9" ht="11.25">
      <c r="A17" s="23">
        <f t="shared" si="0"/>
        <v>4</v>
      </c>
      <c r="B17" s="195"/>
      <c r="C17" s="114">
        <v>41008</v>
      </c>
      <c r="D17" s="111">
        <v>0.54800000000000004</v>
      </c>
      <c r="E17" s="111">
        <v>0.628</v>
      </c>
      <c r="F17" s="111">
        <v>0.51400000000000001</v>
      </c>
      <c r="G17" s="111">
        <v>0.34699999999999998</v>
      </c>
      <c r="H17" s="111">
        <v>0.35399999999999998</v>
      </c>
      <c r="I17" s="111">
        <v>0.46079999999999999</v>
      </c>
    </row>
    <row r="18" spans="1:9" ht="11.25">
      <c r="A18" s="23">
        <f t="shared" si="0"/>
        <v>4</v>
      </c>
      <c r="B18" s="195"/>
      <c r="C18" s="114">
        <v>41015</v>
      </c>
      <c r="D18" s="111">
        <v>0.54200000000000004</v>
      </c>
      <c r="E18" s="111">
        <v>0.64129999999999998</v>
      </c>
      <c r="F18" s="111">
        <v>0.53400000000000003</v>
      </c>
      <c r="G18" s="111">
        <v>0.38500000000000001</v>
      </c>
      <c r="H18" s="111">
        <v>0.39600000000000002</v>
      </c>
      <c r="I18" s="111">
        <v>0.48110000000000003</v>
      </c>
    </row>
    <row r="19" spans="1:9" ht="11.25">
      <c r="A19" s="23">
        <f t="shared" si="0"/>
        <v>4</v>
      </c>
      <c r="B19" s="195"/>
      <c r="C19" s="114">
        <v>41022</v>
      </c>
      <c r="D19" s="111">
        <v>0.54900000000000004</v>
      </c>
      <c r="E19" s="111">
        <v>0.63400000000000001</v>
      </c>
      <c r="F19" s="111">
        <v>0.55000000000000004</v>
      </c>
      <c r="G19" s="111">
        <v>0.37</v>
      </c>
      <c r="H19" s="111">
        <v>0.44400000000000001</v>
      </c>
      <c r="I19" s="111">
        <v>0.4995</v>
      </c>
    </row>
    <row r="20" spans="1:9" ht="11.25">
      <c r="A20" s="23">
        <f t="shared" si="0"/>
        <v>4</v>
      </c>
      <c r="B20" s="195"/>
      <c r="C20" s="114">
        <v>41029</v>
      </c>
      <c r="D20" s="111">
        <v>0.53100000000000003</v>
      </c>
      <c r="E20" s="111">
        <v>0.62</v>
      </c>
      <c r="F20" s="111">
        <v>0.57399999999999995</v>
      </c>
      <c r="G20" s="111">
        <v>0.32600000000000001</v>
      </c>
      <c r="H20" s="111">
        <v>0.47599999999999998</v>
      </c>
      <c r="I20" s="111">
        <v>0.499</v>
      </c>
    </row>
    <row r="21" spans="1:9" ht="11.25">
      <c r="A21" s="23">
        <f t="shared" si="0"/>
        <v>5</v>
      </c>
      <c r="B21" s="195" t="str">
        <f>VLOOKUP(A21,Month!A:B,2,FALSE)</f>
        <v>May</v>
      </c>
      <c r="C21" s="114">
        <v>41036</v>
      </c>
      <c r="D21" s="111">
        <v>0.51800000000000002</v>
      </c>
      <c r="E21" s="111">
        <v>0.61399999999999999</v>
      </c>
      <c r="F21" s="111">
        <v>0.56599999999999995</v>
      </c>
      <c r="G21" s="111">
        <v>0.35799999999999998</v>
      </c>
      <c r="H21" s="111">
        <v>0.51600000000000001</v>
      </c>
      <c r="I21" s="111">
        <v>0.51349999999999996</v>
      </c>
    </row>
    <row r="22" spans="1:9" ht="11.25">
      <c r="A22" s="23">
        <f t="shared" si="0"/>
        <v>5</v>
      </c>
      <c r="B22" s="195"/>
      <c r="C22" s="114">
        <v>41043</v>
      </c>
      <c r="D22" s="111">
        <v>0.54500000000000004</v>
      </c>
      <c r="E22" s="111">
        <v>0.63700000000000001</v>
      </c>
      <c r="F22" s="111">
        <v>0.55100000000000005</v>
      </c>
      <c r="G22" s="111">
        <v>0.35799999999999998</v>
      </c>
      <c r="H22" s="111">
        <v>0.51600000000000001</v>
      </c>
      <c r="I22" s="111">
        <v>0.51549999999999996</v>
      </c>
    </row>
    <row r="23" spans="1:9" ht="11.25">
      <c r="A23" s="23">
        <f t="shared" si="0"/>
        <v>5</v>
      </c>
      <c r="B23" s="195"/>
      <c r="C23" s="114">
        <v>41050</v>
      </c>
      <c r="D23" s="111">
        <v>0.56799999999999995</v>
      </c>
      <c r="E23" s="111">
        <v>0.624</v>
      </c>
      <c r="F23" s="111">
        <v>0.53200000000000003</v>
      </c>
      <c r="G23" s="111">
        <v>0.34</v>
      </c>
      <c r="H23" s="111">
        <v>0.49249999999999999</v>
      </c>
      <c r="I23" s="111">
        <v>0.50609999999999999</v>
      </c>
    </row>
    <row r="24" spans="1:9" ht="11.25">
      <c r="A24" s="23">
        <f t="shared" si="0"/>
        <v>5</v>
      </c>
      <c r="B24" s="195"/>
      <c r="C24" s="114">
        <v>41057</v>
      </c>
      <c r="D24" s="111">
        <v>0.5575</v>
      </c>
      <c r="E24" s="111">
        <v>0.6</v>
      </c>
      <c r="F24" s="111">
        <v>0.51380000000000003</v>
      </c>
      <c r="G24" s="111">
        <v>0.33600000000000002</v>
      </c>
      <c r="H24" s="111">
        <v>0.47</v>
      </c>
      <c r="I24" s="111">
        <v>0.47139999999999999</v>
      </c>
    </row>
    <row r="25" spans="1:9" ht="11.25">
      <c r="A25" s="23">
        <f t="shared" si="0"/>
        <v>6</v>
      </c>
      <c r="B25" s="195" t="str">
        <f>VLOOKUP(A25,Month!A:B,2,FALSE)</f>
        <v>June</v>
      </c>
      <c r="C25" s="114">
        <v>41064</v>
      </c>
      <c r="D25" s="111">
        <v>0.58399999999999996</v>
      </c>
      <c r="E25" s="111">
        <v>0.60199999999999998</v>
      </c>
      <c r="F25" s="111">
        <v>0.51</v>
      </c>
      <c r="G25" s="111">
        <v>0.30599999999999999</v>
      </c>
      <c r="H25" s="111">
        <v>0.45</v>
      </c>
      <c r="I25" s="111">
        <v>0.46700000000000003</v>
      </c>
    </row>
    <row r="26" spans="1:9" ht="11.25">
      <c r="A26" s="23">
        <f t="shared" si="0"/>
        <v>6</v>
      </c>
      <c r="B26" s="195"/>
      <c r="C26" s="114">
        <v>41071</v>
      </c>
      <c r="D26" s="111">
        <v>0.61</v>
      </c>
      <c r="E26" s="111">
        <v>0.61799999999999999</v>
      </c>
      <c r="F26" s="111">
        <v>0.51</v>
      </c>
      <c r="G26" s="111">
        <v>0.317</v>
      </c>
      <c r="H26" s="111">
        <v>0.45200000000000001</v>
      </c>
      <c r="I26" s="111">
        <v>0.4743</v>
      </c>
    </row>
    <row r="27" spans="1:9" ht="11.25">
      <c r="A27" s="23">
        <f t="shared" si="0"/>
        <v>6</v>
      </c>
      <c r="B27" s="195"/>
      <c r="C27" s="114">
        <v>41078</v>
      </c>
      <c r="D27" s="111">
        <v>0.63400000000000001</v>
      </c>
      <c r="E27" s="111">
        <v>0.64200000000000002</v>
      </c>
      <c r="F27" s="111">
        <v>0.52600000000000002</v>
      </c>
      <c r="G27" s="111">
        <v>0.33900000000000002</v>
      </c>
      <c r="H27" s="111">
        <v>0.47</v>
      </c>
      <c r="I27" s="111">
        <v>0.49430000000000002</v>
      </c>
    </row>
    <row r="28" spans="1:9" ht="11.25">
      <c r="A28" s="23">
        <f t="shared" si="0"/>
        <v>6</v>
      </c>
      <c r="B28" s="195"/>
      <c r="C28" s="114">
        <v>41085</v>
      </c>
      <c r="D28" s="111">
        <v>0.63900000000000001</v>
      </c>
      <c r="E28" s="111">
        <v>0.66</v>
      </c>
      <c r="F28" s="111">
        <v>0.53</v>
      </c>
      <c r="G28" s="111">
        <v>0.3513</v>
      </c>
      <c r="H28" s="111">
        <v>0.45</v>
      </c>
      <c r="I28" s="111">
        <v>0.50860000000000005</v>
      </c>
    </row>
    <row r="29" spans="1:9" ht="11.25">
      <c r="A29" s="23">
        <f t="shared" si="0"/>
        <v>7</v>
      </c>
      <c r="B29" s="195" t="str">
        <f>VLOOKUP(A29,Month!A:B,2,FALSE)</f>
        <v>July</v>
      </c>
      <c r="C29" s="114">
        <v>41092</v>
      </c>
      <c r="D29" s="111">
        <v>0.62</v>
      </c>
      <c r="E29" s="111">
        <v>0.64749999999999996</v>
      </c>
      <c r="F29" s="111">
        <v>0.52</v>
      </c>
      <c r="G29" s="111">
        <v>0.35</v>
      </c>
      <c r="H29" s="111">
        <v>0.42199999999999999</v>
      </c>
      <c r="I29" s="111">
        <v>0.47389999999999999</v>
      </c>
    </row>
    <row r="30" spans="1:9" ht="11.25">
      <c r="A30" s="23">
        <f t="shared" si="0"/>
        <v>7</v>
      </c>
      <c r="B30" s="195"/>
      <c r="C30" s="114">
        <v>41099</v>
      </c>
      <c r="D30" s="111">
        <v>0.61799999999999999</v>
      </c>
      <c r="E30" s="111">
        <v>0.63</v>
      </c>
      <c r="F30" s="111">
        <v>0.53</v>
      </c>
      <c r="G30" s="111">
        <v>0.35</v>
      </c>
      <c r="H30" s="111">
        <v>0.45</v>
      </c>
      <c r="I30" s="111">
        <v>0.49</v>
      </c>
    </row>
    <row r="31" spans="1:9" ht="11.25">
      <c r="A31" s="23">
        <f t="shared" si="0"/>
        <v>7</v>
      </c>
      <c r="B31" s="195"/>
      <c r="C31" s="114">
        <v>41106</v>
      </c>
      <c r="D31" s="111">
        <v>0.57399999999999995</v>
      </c>
      <c r="E31" s="111">
        <v>0.63</v>
      </c>
      <c r="F31" s="111">
        <v>0.52</v>
      </c>
      <c r="G31" s="111">
        <v>0.36199999999999999</v>
      </c>
      <c r="H31" s="111">
        <v>0.498</v>
      </c>
      <c r="I31" s="111">
        <v>0.50249999999999995</v>
      </c>
    </row>
    <row r="32" spans="1:9" ht="11.25">
      <c r="A32" s="23">
        <f t="shared" si="0"/>
        <v>7</v>
      </c>
      <c r="B32" s="195"/>
      <c r="C32" s="114">
        <v>41113</v>
      </c>
      <c r="D32" s="111">
        <v>0.56999999999999995</v>
      </c>
      <c r="E32" s="111">
        <v>0.65400000000000003</v>
      </c>
      <c r="F32" s="111">
        <v>0.52900000000000003</v>
      </c>
      <c r="G32" s="111">
        <v>0.35799999999999998</v>
      </c>
      <c r="H32" s="111">
        <v>0.51600000000000001</v>
      </c>
      <c r="I32" s="111">
        <v>0.51429999999999998</v>
      </c>
    </row>
    <row r="33" spans="1:9" ht="11.25">
      <c r="A33" s="23">
        <f t="shared" si="0"/>
        <v>7</v>
      </c>
      <c r="B33" s="195"/>
      <c r="C33" s="114">
        <v>41120</v>
      </c>
      <c r="D33" s="111">
        <v>0.56999999999999995</v>
      </c>
      <c r="E33" s="111">
        <v>0.68300000000000005</v>
      </c>
      <c r="F33" s="111">
        <v>0.54600000000000004</v>
      </c>
      <c r="G33" s="111">
        <v>0.32400000000000001</v>
      </c>
      <c r="H33" s="111">
        <v>0.54200000000000004</v>
      </c>
      <c r="I33" s="111">
        <v>0.52380000000000004</v>
      </c>
    </row>
    <row r="34" spans="1:9" ht="11.25">
      <c r="A34" s="23">
        <f t="shared" si="0"/>
        <v>8</v>
      </c>
      <c r="B34" s="195" t="str">
        <f>VLOOKUP(A34,Month!A:B,2,FALSE)</f>
        <v>August</v>
      </c>
      <c r="C34" s="114">
        <v>41127</v>
      </c>
      <c r="D34" s="111">
        <v>0.57199999999999995</v>
      </c>
      <c r="E34" s="111">
        <v>0.7</v>
      </c>
      <c r="F34" s="111">
        <v>0.54</v>
      </c>
      <c r="G34" s="111">
        <v>0.27400000000000002</v>
      </c>
      <c r="H34" s="111">
        <v>0.56799999999999995</v>
      </c>
      <c r="I34" s="111">
        <v>0.52049999999999996</v>
      </c>
    </row>
    <row r="35" spans="1:9" ht="11.25">
      <c r="A35" s="23">
        <f t="shared" si="0"/>
        <v>8</v>
      </c>
      <c r="B35" s="195"/>
      <c r="C35" s="114">
        <v>41134</v>
      </c>
      <c r="D35" s="111">
        <v>0.57199999999999995</v>
      </c>
      <c r="E35" s="111">
        <v>0.68600000000000005</v>
      </c>
      <c r="F35" s="111">
        <v>0.53600000000000003</v>
      </c>
      <c r="G35" s="111">
        <v>0.24399999999999999</v>
      </c>
      <c r="H35" s="111">
        <v>0.58399999999999996</v>
      </c>
      <c r="I35" s="111">
        <v>0.51249999999999996</v>
      </c>
    </row>
    <row r="36" spans="1:9" ht="11.25">
      <c r="A36" s="23">
        <f t="shared" si="0"/>
        <v>8</v>
      </c>
      <c r="B36" s="195"/>
      <c r="C36" s="114">
        <v>41141</v>
      </c>
      <c r="D36" s="111">
        <v>0.54</v>
      </c>
      <c r="E36" s="111">
        <v>0.64600000000000002</v>
      </c>
      <c r="F36" s="111">
        <v>0.55600000000000005</v>
      </c>
      <c r="G36" s="111">
        <v>0.26200000000000001</v>
      </c>
      <c r="H36" s="111">
        <v>0.53</v>
      </c>
      <c r="I36" s="111">
        <v>0.4985</v>
      </c>
    </row>
    <row r="37" spans="1:9" ht="11.25">
      <c r="A37" s="23">
        <f t="shared" si="0"/>
        <v>8</v>
      </c>
      <c r="B37" s="195"/>
      <c r="C37" s="114">
        <v>41148</v>
      </c>
      <c r="D37" s="111">
        <v>0.496</v>
      </c>
      <c r="E37" s="111">
        <v>0.58599999999999997</v>
      </c>
      <c r="F37" s="111">
        <v>0.53800000000000003</v>
      </c>
      <c r="G37" s="111">
        <v>0.26600000000000001</v>
      </c>
      <c r="H37" s="111">
        <v>0.46</v>
      </c>
      <c r="I37" s="111">
        <v>0.46260000000000001</v>
      </c>
    </row>
    <row r="38" spans="1:9" ht="11.25">
      <c r="A38" s="23">
        <f t="shared" si="0"/>
        <v>9</v>
      </c>
      <c r="B38" s="195" t="str">
        <f>VLOOKUP(A38,Month!A:B,2,FALSE)</f>
        <v>September</v>
      </c>
      <c r="C38" s="114">
        <v>41155</v>
      </c>
      <c r="D38" s="111">
        <v>0.45750000000000002</v>
      </c>
      <c r="E38" s="111">
        <v>0.52749999999999997</v>
      </c>
      <c r="F38" s="111">
        <v>0.54</v>
      </c>
      <c r="G38" s="111">
        <v>0.27</v>
      </c>
      <c r="H38" s="111">
        <v>0.46</v>
      </c>
      <c r="I38" s="111">
        <v>0.45</v>
      </c>
    </row>
    <row r="39" spans="1:9" ht="11.25">
      <c r="A39" s="23">
        <f t="shared" si="0"/>
        <v>9</v>
      </c>
      <c r="B39" s="195"/>
      <c r="C39" s="114">
        <v>41162</v>
      </c>
      <c r="D39" s="111">
        <v>0.44400000000000001</v>
      </c>
      <c r="E39" s="111">
        <v>0.52</v>
      </c>
      <c r="F39" s="111">
        <v>0.54</v>
      </c>
      <c r="G39" s="111">
        <v>0.28799999999999998</v>
      </c>
      <c r="H39" s="111">
        <v>0.45100000000000001</v>
      </c>
      <c r="I39" s="111">
        <v>0.44979999999999998</v>
      </c>
    </row>
    <row r="40" spans="1:9" ht="11.25">
      <c r="A40" s="23">
        <f t="shared" si="0"/>
        <v>9</v>
      </c>
      <c r="B40" s="195"/>
      <c r="C40" s="114">
        <v>41169</v>
      </c>
      <c r="D40" s="111">
        <v>0.45200000000000001</v>
      </c>
      <c r="E40" s="111">
        <v>0.57999999999999996</v>
      </c>
      <c r="F40" s="111">
        <v>0.55000000000000004</v>
      </c>
      <c r="G40" s="111">
        <v>0.29399999999999998</v>
      </c>
      <c r="H40" s="111">
        <v>0.45900000000000002</v>
      </c>
      <c r="I40" s="111">
        <v>0.4708</v>
      </c>
    </row>
    <row r="41" spans="1:9" ht="11.25">
      <c r="A41" s="23">
        <f t="shared" si="0"/>
        <v>9</v>
      </c>
      <c r="B41" s="195"/>
      <c r="C41" s="114">
        <v>41176</v>
      </c>
      <c r="D41" s="111">
        <v>0.48499999999999999</v>
      </c>
      <c r="E41" s="111">
        <v>0.60199999999999998</v>
      </c>
      <c r="F41" s="111">
        <v>0.54200000000000004</v>
      </c>
      <c r="G41" s="111">
        <v>0.29799999999999999</v>
      </c>
      <c r="H41" s="111">
        <v>0.45700000000000002</v>
      </c>
      <c r="I41" s="111">
        <v>0.4748</v>
      </c>
    </row>
    <row r="42" spans="1:9" ht="11.25">
      <c r="A42" s="23">
        <f t="shared" si="0"/>
        <v>10</v>
      </c>
      <c r="B42" s="195" t="str">
        <f>VLOOKUP(A42,Month!A:B,2,FALSE)</f>
        <v>October</v>
      </c>
      <c r="C42" s="114">
        <v>41183</v>
      </c>
      <c r="D42" s="111">
        <v>0.50800000000000001</v>
      </c>
      <c r="E42" s="111">
        <v>0.623</v>
      </c>
      <c r="F42" s="111">
        <v>0.52600000000000002</v>
      </c>
      <c r="G42" s="111">
        <v>0.3</v>
      </c>
      <c r="H42" s="111">
        <v>0.434</v>
      </c>
      <c r="I42" s="111">
        <v>0.4708</v>
      </c>
    </row>
    <row r="43" spans="1:9" ht="11.25">
      <c r="A43" s="23">
        <f t="shared" si="0"/>
        <v>10</v>
      </c>
      <c r="B43" s="195"/>
      <c r="C43" s="114">
        <v>41190</v>
      </c>
      <c r="D43" s="111">
        <v>0.53200000000000003</v>
      </c>
      <c r="E43" s="111">
        <v>0.62</v>
      </c>
      <c r="F43" s="111">
        <v>0.47199999999999998</v>
      </c>
      <c r="G43" s="111">
        <v>0.28999999999999998</v>
      </c>
      <c r="H43" s="111">
        <v>0.39700000000000002</v>
      </c>
      <c r="I43" s="111">
        <v>0.44479999999999997</v>
      </c>
    </row>
    <row r="44" spans="1:9" ht="11.25">
      <c r="A44" s="23">
        <f t="shared" si="0"/>
        <v>10</v>
      </c>
      <c r="B44" s="195"/>
      <c r="C44" s="114">
        <v>41197</v>
      </c>
      <c r="D44" s="111"/>
      <c r="E44" s="111">
        <v>0.61199999999999999</v>
      </c>
      <c r="F44" s="111">
        <v>0.42399999999999999</v>
      </c>
      <c r="G44" s="111">
        <v>0.29599999999999999</v>
      </c>
      <c r="H44" s="111">
        <v>0.371</v>
      </c>
      <c r="I44" s="111">
        <v>0.42580000000000001</v>
      </c>
    </row>
    <row r="45" spans="1:9" ht="11.25">
      <c r="A45" s="23">
        <f t="shared" si="0"/>
        <v>10</v>
      </c>
      <c r="B45" s="195"/>
      <c r="C45" s="114">
        <v>41204</v>
      </c>
      <c r="D45" s="111"/>
      <c r="E45" s="111">
        <v>0.60799999999999998</v>
      </c>
      <c r="F45" s="111">
        <v>0.41299999999999998</v>
      </c>
      <c r="G45" s="111">
        <v>0.29399999999999998</v>
      </c>
      <c r="H45" s="111">
        <v>0.36099999999999999</v>
      </c>
      <c r="I45" s="111">
        <v>0.41899999999999998</v>
      </c>
    </row>
    <row r="46" spans="1:9" ht="11.25">
      <c r="A46" s="23">
        <f t="shared" si="0"/>
        <v>10</v>
      </c>
      <c r="B46" s="195"/>
      <c r="C46" s="114">
        <v>41211</v>
      </c>
      <c r="D46" s="111"/>
      <c r="E46" s="111">
        <v>0.59599999999999997</v>
      </c>
      <c r="F46" s="111">
        <v>0.40400000000000003</v>
      </c>
      <c r="G46" s="111">
        <v>0.32200000000000001</v>
      </c>
      <c r="H46" s="111">
        <v>0.34499999999999997</v>
      </c>
      <c r="I46" s="111">
        <v>0.4168</v>
      </c>
    </row>
    <row r="47" spans="1:9" ht="11.25">
      <c r="A47" s="23">
        <f t="shared" si="0"/>
        <v>11</v>
      </c>
      <c r="B47" s="195" t="str">
        <f>VLOOKUP(A47,Month!A:B,2,FALSE)</f>
        <v>November</v>
      </c>
      <c r="C47" s="114">
        <v>41218</v>
      </c>
      <c r="D47" s="111"/>
      <c r="E47" s="111">
        <v>0.58799999999999997</v>
      </c>
      <c r="F47" s="111">
        <v>0.4</v>
      </c>
      <c r="G47" s="111">
        <v>0.35</v>
      </c>
      <c r="H47" s="111">
        <v>0.32200000000000001</v>
      </c>
      <c r="I47" s="111">
        <v>0.41499999999999998</v>
      </c>
    </row>
    <row r="48" spans="1:9" ht="11.25">
      <c r="A48" s="23">
        <f t="shared" si="0"/>
        <v>11</v>
      </c>
      <c r="B48" s="195"/>
      <c r="C48" s="114">
        <v>41225</v>
      </c>
      <c r="D48" s="111"/>
      <c r="E48" s="111">
        <v>0.56799999999999995</v>
      </c>
      <c r="F48" s="111">
        <v>0.42</v>
      </c>
      <c r="G48" s="111">
        <v>0.34799999999999998</v>
      </c>
      <c r="H48" s="111">
        <v>0.32500000000000001</v>
      </c>
      <c r="I48" s="111">
        <v>0.4153</v>
      </c>
    </row>
    <row r="49" spans="1:9" ht="11.25">
      <c r="A49" s="23">
        <f t="shared" si="0"/>
        <v>11</v>
      </c>
      <c r="B49" s="195"/>
      <c r="C49" s="114">
        <v>41232</v>
      </c>
      <c r="D49" s="111"/>
      <c r="E49" s="111">
        <v>0.56000000000000005</v>
      </c>
      <c r="F49" s="111">
        <v>0.41</v>
      </c>
      <c r="G49" s="111">
        <v>0.32669999999999999</v>
      </c>
      <c r="H49" s="111">
        <v>0.34</v>
      </c>
      <c r="I49" s="111">
        <v>0.40920000000000001</v>
      </c>
    </row>
    <row r="50" spans="1:9" ht="11.25">
      <c r="A50" s="23">
        <f t="shared" si="0"/>
        <v>11</v>
      </c>
      <c r="B50" s="195"/>
      <c r="C50" s="114">
        <v>41239</v>
      </c>
      <c r="D50" s="111"/>
      <c r="E50" s="111">
        <v>0.58399999999999996</v>
      </c>
      <c r="F50" s="111">
        <v>0.45700000000000002</v>
      </c>
      <c r="G50" s="111">
        <v>0.34399999999999997</v>
      </c>
      <c r="H50" s="111">
        <v>0.35799999999999998</v>
      </c>
      <c r="I50" s="111">
        <v>0.43580000000000002</v>
      </c>
    </row>
    <row r="51" spans="1:9" ht="11.25">
      <c r="A51" s="23">
        <f t="shared" si="0"/>
        <v>12</v>
      </c>
      <c r="B51" s="195" t="str">
        <f>VLOOKUP(A51,Month!A:B,2,FALSE)</f>
        <v>December</v>
      </c>
      <c r="C51" s="114">
        <v>41246</v>
      </c>
      <c r="D51" s="111"/>
      <c r="E51" s="111">
        <v>0.57599999999999996</v>
      </c>
      <c r="F51" s="111">
        <v>0.46200000000000002</v>
      </c>
      <c r="G51" s="111">
        <v>0.36</v>
      </c>
      <c r="H51" s="111">
        <v>0.372</v>
      </c>
      <c r="I51" s="111">
        <v>0.4425</v>
      </c>
    </row>
    <row r="52" spans="1:9" ht="11.25">
      <c r="A52" s="23">
        <f t="shared" si="0"/>
        <v>12</v>
      </c>
      <c r="B52" s="195"/>
      <c r="C52" s="114">
        <v>41253</v>
      </c>
      <c r="D52" s="111"/>
      <c r="E52" s="111">
        <v>0.56699999999999995</v>
      </c>
      <c r="F52" s="111">
        <v>0.46100000000000002</v>
      </c>
      <c r="G52" s="111">
        <v>0.374</v>
      </c>
      <c r="H52" s="111">
        <v>0.37</v>
      </c>
      <c r="I52" s="111">
        <v>0.44679999999999997</v>
      </c>
    </row>
    <row r="53" spans="1:9" ht="11.25">
      <c r="A53" s="23">
        <f t="shared" si="0"/>
        <v>12</v>
      </c>
      <c r="B53" s="195"/>
      <c r="C53" s="114">
        <v>41260</v>
      </c>
      <c r="D53" s="111"/>
      <c r="E53" s="111">
        <v>0.54900000000000004</v>
      </c>
      <c r="F53" s="111">
        <v>0.45500000000000002</v>
      </c>
      <c r="G53" s="111">
        <v>0.37669999999999998</v>
      </c>
      <c r="H53" s="111">
        <v>0.35</v>
      </c>
      <c r="I53" s="111">
        <v>0.44969999999999999</v>
      </c>
    </row>
    <row r="54" spans="1:9" ht="11.25">
      <c r="A54" s="23">
        <f t="shared" si="0"/>
        <v>12</v>
      </c>
      <c r="B54" s="195"/>
      <c r="C54" s="114">
        <v>41267</v>
      </c>
      <c r="D54" s="111"/>
      <c r="E54" s="111">
        <v>0.5413</v>
      </c>
      <c r="F54" s="111">
        <v>0.4738</v>
      </c>
      <c r="G54" s="111">
        <v>0.3725</v>
      </c>
      <c r="H54" s="111">
        <v>0.33169999999999999</v>
      </c>
      <c r="I54" s="111">
        <v>0.43630000000000002</v>
      </c>
    </row>
    <row r="55" spans="1:9" ht="11.25">
      <c r="C55" s="155" t="s">
        <v>235</v>
      </c>
      <c r="D55" s="155">
        <f>SUBTOTAL(1,D3:D54)</f>
        <v>0.56065853658536569</v>
      </c>
      <c r="E55" s="111">
        <v>0.59460000000000002</v>
      </c>
      <c r="F55" s="111">
        <v>0.48859999999999998</v>
      </c>
      <c r="G55" s="111">
        <v>0.33329999999999999</v>
      </c>
      <c r="H55" s="111">
        <v>0.4027</v>
      </c>
      <c r="I55" s="111">
        <v>0.4551</v>
      </c>
    </row>
  </sheetData>
  <mergeCells count="12">
    <mergeCell ref="B29:B33"/>
    <mergeCell ref="B51:B54"/>
    <mergeCell ref="B38:B41"/>
    <mergeCell ref="B47:B50"/>
    <mergeCell ref="B42:B46"/>
    <mergeCell ref="B34:B37"/>
    <mergeCell ref="B2:B7"/>
    <mergeCell ref="B25:B28"/>
    <mergeCell ref="B12:B15"/>
    <mergeCell ref="B8:B11"/>
    <mergeCell ref="B21:B24"/>
    <mergeCell ref="B16:B20"/>
  </mergeCells>
  <phoneticPr fontId="3" type="noConversion"/>
  <pageMargins left="0.75" right="0.75" top="1" bottom="1" header="0.5" footer="0.5"/>
  <pageSetup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55"/>
  <sheetViews>
    <sheetView topLeftCell="A19" zoomScale="130" zoomScaleNormal="130" workbookViewId="0">
      <selection activeCell="D197" sqref="D197:E199"/>
    </sheetView>
  </sheetViews>
  <sheetFormatPr defaultColWidth="45.140625" defaultRowHeight="10.5"/>
  <cols>
    <col min="1" max="1" width="12.85546875" style="39" bestFit="1" customWidth="1"/>
    <col min="2" max="2" width="10" style="39" bestFit="1" customWidth="1"/>
    <col min="3" max="3" width="10.5703125" style="39" bestFit="1" customWidth="1"/>
    <col min="4" max="8" width="6.5703125" style="39" bestFit="1" customWidth="1"/>
    <col min="9" max="9" width="8.140625" style="39" bestFit="1" customWidth="1"/>
    <col min="10" max="16384" width="45.140625" style="39"/>
  </cols>
  <sheetData>
    <row r="1" spans="1:9" ht="11.25">
      <c r="A1" s="39" t="s">
        <v>107</v>
      </c>
      <c r="B1" s="39" t="s">
        <v>121</v>
      </c>
      <c r="C1" s="111"/>
      <c r="D1" s="111">
        <v>2012</v>
      </c>
      <c r="E1" s="111">
        <v>2011</v>
      </c>
      <c r="F1" s="111">
        <v>2010</v>
      </c>
      <c r="G1" s="111">
        <v>2009</v>
      </c>
      <c r="H1" s="111">
        <v>2008</v>
      </c>
      <c r="I1" s="162" t="s">
        <v>260</v>
      </c>
    </row>
    <row r="2" spans="1:9" ht="11.25">
      <c r="A2" s="39">
        <v>1</v>
      </c>
      <c r="B2" s="195" t="str">
        <f>VLOOKUP(A2,Month!A:B,2,FALSE)</f>
        <v>January</v>
      </c>
      <c r="C2" s="114">
        <v>40903</v>
      </c>
      <c r="D2" s="123">
        <f>E54</f>
        <v>1.1000000000000001</v>
      </c>
      <c r="E2" s="111"/>
      <c r="F2" s="111"/>
      <c r="G2" s="111"/>
      <c r="H2" s="111">
        <v>0.74</v>
      </c>
      <c r="I2" s="111">
        <v>0.74</v>
      </c>
    </row>
    <row r="3" spans="1:9" ht="11.25">
      <c r="A3" s="39">
        <f t="shared" ref="A3:A54" si="0">MONTH(C3)</f>
        <v>1</v>
      </c>
      <c r="B3" s="195"/>
      <c r="C3" s="114">
        <v>40910</v>
      </c>
      <c r="D3" s="111">
        <v>1.1000000000000001</v>
      </c>
      <c r="E3" s="111">
        <v>1.04</v>
      </c>
      <c r="F3" s="111">
        <v>0.85</v>
      </c>
      <c r="G3" s="111">
        <v>0.71599999999999997</v>
      </c>
      <c r="H3" s="111">
        <v>0.74</v>
      </c>
      <c r="I3" s="111">
        <v>0.77080000000000004</v>
      </c>
    </row>
    <row r="4" spans="1:9" ht="11.25">
      <c r="A4" s="39">
        <f t="shared" si="0"/>
        <v>1</v>
      </c>
      <c r="B4" s="195"/>
      <c r="C4" s="114">
        <v>40917</v>
      </c>
      <c r="D4" s="111">
        <v>1.1399999999999999</v>
      </c>
      <c r="E4" s="111">
        <v>1.1000000000000001</v>
      </c>
      <c r="F4" s="111">
        <v>0.9</v>
      </c>
      <c r="G4" s="111">
        <v>0.68500000000000005</v>
      </c>
      <c r="H4" s="111">
        <v>0.74</v>
      </c>
      <c r="I4" s="111">
        <v>0.83499999999999996</v>
      </c>
    </row>
    <row r="5" spans="1:9" ht="11.25">
      <c r="A5" s="39">
        <f t="shared" si="0"/>
        <v>1</v>
      </c>
      <c r="B5" s="195"/>
      <c r="C5" s="114">
        <v>40924</v>
      </c>
      <c r="D5" s="111">
        <v>1.1850000000000001</v>
      </c>
      <c r="E5" s="111">
        <v>1.1499999999999999</v>
      </c>
      <c r="F5" s="111">
        <v>0.92</v>
      </c>
      <c r="G5" s="111">
        <v>0.77329999999999999</v>
      </c>
      <c r="H5" s="111">
        <v>0.74</v>
      </c>
      <c r="I5" s="111">
        <v>0.86429999999999996</v>
      </c>
    </row>
    <row r="6" spans="1:9" ht="11.25">
      <c r="A6" s="39">
        <f t="shared" si="0"/>
        <v>1</v>
      </c>
      <c r="B6" s="195"/>
      <c r="C6" s="114">
        <v>40931</v>
      </c>
      <c r="D6" s="111">
        <v>1.1850000000000001</v>
      </c>
      <c r="E6" s="111">
        <v>1.2</v>
      </c>
      <c r="F6" s="111">
        <v>0.92</v>
      </c>
      <c r="G6" s="111">
        <v>0.77200000000000002</v>
      </c>
      <c r="H6" s="111">
        <v>0.78500000000000003</v>
      </c>
      <c r="I6" s="111">
        <v>0.83889999999999998</v>
      </c>
    </row>
    <row r="7" spans="1:9" ht="11.25">
      <c r="A7" s="39">
        <f t="shared" si="0"/>
        <v>1</v>
      </c>
      <c r="B7" s="195"/>
      <c r="C7" s="114">
        <v>40938</v>
      </c>
      <c r="D7" s="111">
        <v>1.2749999999999999</v>
      </c>
      <c r="E7" s="111">
        <v>1.2</v>
      </c>
      <c r="F7" s="111">
        <v>0.90669999999999995</v>
      </c>
      <c r="G7" s="111">
        <v>0.75</v>
      </c>
      <c r="H7" s="111">
        <v>0.81</v>
      </c>
      <c r="I7" s="111">
        <v>0.82379999999999998</v>
      </c>
    </row>
    <row r="8" spans="1:9" ht="11.25">
      <c r="A8" s="39">
        <f t="shared" si="0"/>
        <v>2</v>
      </c>
      <c r="B8" s="195" t="str">
        <f>VLOOKUP(A8,Month!A:B,2,FALSE)</f>
        <v>February</v>
      </c>
      <c r="C8" s="114">
        <v>40945</v>
      </c>
      <c r="D8" s="174">
        <v>1.2749999999999999</v>
      </c>
      <c r="E8" s="111">
        <v>1.2</v>
      </c>
      <c r="F8" s="111"/>
      <c r="G8" s="111">
        <v>0.75</v>
      </c>
      <c r="H8" s="111"/>
      <c r="I8" s="111">
        <v>0.75</v>
      </c>
    </row>
    <row r="9" spans="1:9" ht="11.25">
      <c r="A9" s="39">
        <f t="shared" si="0"/>
        <v>2</v>
      </c>
      <c r="B9" s="195"/>
      <c r="C9" s="114">
        <v>40952</v>
      </c>
      <c r="D9" s="111">
        <v>1.2675000000000001</v>
      </c>
      <c r="E9" s="111">
        <v>1.2</v>
      </c>
      <c r="F9" s="111">
        <v>0.9</v>
      </c>
      <c r="G9" s="111">
        <v>0.75</v>
      </c>
      <c r="H9" s="111">
        <v>0.79500000000000004</v>
      </c>
      <c r="I9" s="111">
        <v>0.84299999999999997</v>
      </c>
    </row>
    <row r="10" spans="1:9" ht="11.25">
      <c r="A10" s="39">
        <f t="shared" si="0"/>
        <v>2</v>
      </c>
      <c r="B10" s="195"/>
      <c r="C10" s="114">
        <v>40959</v>
      </c>
      <c r="D10" s="111">
        <v>1.1833</v>
      </c>
      <c r="E10" s="111">
        <v>1.3</v>
      </c>
      <c r="F10" s="111">
        <v>0.9</v>
      </c>
      <c r="G10" s="111">
        <v>0.73670000000000002</v>
      </c>
      <c r="H10" s="111">
        <v>0.78500000000000003</v>
      </c>
      <c r="I10" s="111">
        <v>0.83889999999999998</v>
      </c>
    </row>
    <row r="11" spans="1:9" ht="11.25">
      <c r="A11" s="39">
        <f t="shared" si="0"/>
        <v>2</v>
      </c>
      <c r="B11" s="195"/>
      <c r="C11" s="114">
        <v>40966</v>
      </c>
      <c r="D11" s="174">
        <v>1.1833</v>
      </c>
      <c r="E11" s="174">
        <v>1.3</v>
      </c>
      <c r="F11" s="111">
        <v>0.91</v>
      </c>
      <c r="G11" s="111">
        <v>0.73499999999999999</v>
      </c>
      <c r="H11" s="111">
        <v>0.746</v>
      </c>
      <c r="I11" s="111">
        <v>0.77180000000000004</v>
      </c>
    </row>
    <row r="12" spans="1:9" ht="11.25">
      <c r="A12" s="39">
        <f t="shared" si="0"/>
        <v>3</v>
      </c>
      <c r="B12" s="195" t="str">
        <f>VLOOKUP(A12,Month!A:B,2,FALSE)</f>
        <v>March</v>
      </c>
      <c r="C12" s="114">
        <v>40973</v>
      </c>
      <c r="D12" s="174">
        <v>1.1833</v>
      </c>
      <c r="E12" s="111">
        <v>1.35</v>
      </c>
      <c r="F12" s="111"/>
      <c r="G12" s="111">
        <v>0.80669999999999997</v>
      </c>
      <c r="H12" s="111">
        <v>0.71330000000000005</v>
      </c>
      <c r="I12" s="111">
        <v>0.84430000000000005</v>
      </c>
    </row>
    <row r="13" spans="1:9" ht="11.25">
      <c r="A13" s="39">
        <f t="shared" si="0"/>
        <v>3</v>
      </c>
      <c r="B13" s="195"/>
      <c r="C13" s="114">
        <v>40980</v>
      </c>
      <c r="D13" s="111">
        <v>1.1000000000000001</v>
      </c>
      <c r="E13" s="111">
        <v>1.4</v>
      </c>
      <c r="F13" s="111">
        <v>0.92</v>
      </c>
      <c r="G13" s="111"/>
      <c r="H13" s="111">
        <v>0.64500000000000002</v>
      </c>
      <c r="I13" s="111">
        <v>0.91</v>
      </c>
    </row>
    <row r="14" spans="1:9" ht="11.25">
      <c r="A14" s="39">
        <f t="shared" si="0"/>
        <v>3</v>
      </c>
      <c r="B14" s="195"/>
      <c r="C14" s="114">
        <v>40987</v>
      </c>
      <c r="D14" s="111">
        <v>1.05</v>
      </c>
      <c r="E14" s="111"/>
      <c r="F14" s="111">
        <v>0.89500000000000002</v>
      </c>
      <c r="G14" s="111">
        <v>0.83330000000000004</v>
      </c>
      <c r="H14" s="111"/>
      <c r="I14" s="111">
        <v>0.86860000000000004</v>
      </c>
    </row>
    <row r="15" spans="1:9" ht="11.25">
      <c r="A15" s="39">
        <f t="shared" si="0"/>
        <v>3</v>
      </c>
      <c r="B15" s="195"/>
      <c r="C15" s="114">
        <v>40994</v>
      </c>
      <c r="D15" s="111">
        <v>1.0625</v>
      </c>
      <c r="E15" s="111">
        <v>1.5</v>
      </c>
      <c r="F15" s="111"/>
      <c r="G15" s="111">
        <v>0.77800000000000002</v>
      </c>
      <c r="H15" s="111">
        <v>0.55800000000000005</v>
      </c>
      <c r="I15" s="111">
        <v>0.74360000000000004</v>
      </c>
    </row>
    <row r="16" spans="1:9" ht="11.25">
      <c r="A16" s="39">
        <f t="shared" si="0"/>
        <v>4</v>
      </c>
      <c r="B16" s="195" t="str">
        <f>VLOOKUP(A16,Month!A:B,2,FALSE)</f>
        <v>April</v>
      </c>
      <c r="C16" s="114">
        <v>41001</v>
      </c>
      <c r="D16" s="111">
        <v>1.05</v>
      </c>
      <c r="E16" s="174">
        <v>1.5</v>
      </c>
      <c r="F16" s="111">
        <v>0.95</v>
      </c>
      <c r="G16" s="111">
        <v>0.79</v>
      </c>
      <c r="H16" s="111">
        <v>0.63</v>
      </c>
      <c r="I16" s="111">
        <v>0.75800000000000001</v>
      </c>
    </row>
    <row r="17" spans="1:9" ht="11.25">
      <c r="A17" s="39">
        <f t="shared" si="0"/>
        <v>4</v>
      </c>
      <c r="B17" s="195"/>
      <c r="C17" s="114">
        <v>41008</v>
      </c>
      <c r="D17" s="111">
        <v>1.01</v>
      </c>
      <c r="E17" s="174">
        <v>1.5</v>
      </c>
      <c r="F17" s="111">
        <v>1.05</v>
      </c>
      <c r="G17" s="111">
        <v>0.8</v>
      </c>
      <c r="H17" s="111">
        <v>0.73670000000000002</v>
      </c>
      <c r="I17" s="111">
        <v>0.85170000000000001</v>
      </c>
    </row>
    <row r="18" spans="1:9" ht="11.25">
      <c r="A18" s="39">
        <f t="shared" si="0"/>
        <v>4</v>
      </c>
      <c r="B18" s="195"/>
      <c r="C18" s="114">
        <v>41015</v>
      </c>
      <c r="D18" s="111">
        <v>0.91249999999999998</v>
      </c>
      <c r="E18" s="111">
        <v>1.47</v>
      </c>
      <c r="F18" s="111">
        <v>1.2</v>
      </c>
      <c r="G18" s="111">
        <v>0.79</v>
      </c>
      <c r="H18" s="111">
        <v>0.81669999999999998</v>
      </c>
      <c r="I18" s="111">
        <v>0.97499999999999998</v>
      </c>
    </row>
    <row r="19" spans="1:9" ht="11.25">
      <c r="A19" s="39">
        <f t="shared" si="0"/>
        <v>4</v>
      </c>
      <c r="B19" s="195"/>
      <c r="C19" s="114">
        <v>41022</v>
      </c>
      <c r="D19" s="111">
        <v>0.85</v>
      </c>
      <c r="E19" s="111">
        <v>1.4133</v>
      </c>
      <c r="F19" s="111"/>
      <c r="G19" s="111">
        <v>0.76500000000000001</v>
      </c>
      <c r="H19" s="111">
        <v>0.86</v>
      </c>
      <c r="I19" s="111">
        <v>1.02</v>
      </c>
    </row>
    <row r="20" spans="1:9" ht="11.25">
      <c r="A20" s="39">
        <f t="shared" si="0"/>
        <v>4</v>
      </c>
      <c r="B20" s="195"/>
      <c r="C20" s="114">
        <v>41029</v>
      </c>
      <c r="D20" s="111">
        <v>0.85</v>
      </c>
      <c r="E20" s="111">
        <v>1.278</v>
      </c>
      <c r="F20" s="111">
        <v>1.2</v>
      </c>
      <c r="G20" s="111">
        <v>0.83330000000000004</v>
      </c>
      <c r="H20" s="111">
        <v>0.9</v>
      </c>
      <c r="I20" s="111">
        <v>1.0908</v>
      </c>
    </row>
    <row r="21" spans="1:9" ht="11.25">
      <c r="A21" s="39">
        <f t="shared" si="0"/>
        <v>5</v>
      </c>
      <c r="B21" s="195" t="str">
        <f>VLOOKUP(A21,Month!A:B,2,FALSE)</f>
        <v>May</v>
      </c>
      <c r="C21" s="114">
        <v>41036</v>
      </c>
      <c r="D21" s="111">
        <v>0.86499999999999999</v>
      </c>
      <c r="E21" s="111">
        <v>1.25</v>
      </c>
      <c r="F21" s="111"/>
      <c r="G21" s="111">
        <v>0.82</v>
      </c>
      <c r="H21" s="111">
        <v>0.94</v>
      </c>
      <c r="I21" s="111">
        <v>0.96</v>
      </c>
    </row>
    <row r="22" spans="1:9" ht="11.25">
      <c r="A22" s="39">
        <f t="shared" si="0"/>
        <v>5</v>
      </c>
      <c r="B22" s="195"/>
      <c r="C22" s="114">
        <v>41043</v>
      </c>
      <c r="D22" s="111">
        <v>0.87749999999999995</v>
      </c>
      <c r="E22" s="111">
        <v>1.25</v>
      </c>
      <c r="F22" s="111">
        <v>1.1875</v>
      </c>
      <c r="G22" s="111">
        <v>0.74</v>
      </c>
      <c r="H22" s="111"/>
      <c r="I22" s="111">
        <v>1.0346</v>
      </c>
    </row>
    <row r="23" spans="1:9" ht="11.25">
      <c r="A23" s="39">
        <f t="shared" si="0"/>
        <v>5</v>
      </c>
      <c r="B23" s="195"/>
      <c r="C23" s="114">
        <v>41050</v>
      </c>
      <c r="D23" s="111">
        <v>0.93</v>
      </c>
      <c r="E23" s="111">
        <v>1.246</v>
      </c>
      <c r="F23" s="111">
        <v>1.2666999999999999</v>
      </c>
      <c r="G23" s="111">
        <v>0.81</v>
      </c>
      <c r="H23" s="111">
        <v>0.91</v>
      </c>
      <c r="I23" s="111">
        <v>1.0779000000000001</v>
      </c>
    </row>
    <row r="24" spans="1:9" ht="11.25">
      <c r="A24" s="39">
        <f t="shared" si="0"/>
        <v>5</v>
      </c>
      <c r="B24" s="195"/>
      <c r="C24" s="114">
        <v>41057</v>
      </c>
      <c r="D24" s="111">
        <v>0.95499999999999996</v>
      </c>
      <c r="E24" s="111">
        <v>1.1975</v>
      </c>
      <c r="F24" s="111">
        <v>1.125</v>
      </c>
      <c r="G24" s="111">
        <v>0.77600000000000002</v>
      </c>
      <c r="H24" s="111">
        <v>0.83</v>
      </c>
      <c r="I24" s="111">
        <v>0.97</v>
      </c>
    </row>
    <row r="25" spans="1:9" ht="11.25">
      <c r="A25" s="39">
        <f t="shared" si="0"/>
        <v>6</v>
      </c>
      <c r="B25" s="195" t="str">
        <f>VLOOKUP(A25,Month!A:B,2,FALSE)</f>
        <v>June</v>
      </c>
      <c r="C25" s="114">
        <v>41064</v>
      </c>
      <c r="D25" s="111">
        <v>1.04</v>
      </c>
      <c r="E25" s="111">
        <v>1.1539999999999999</v>
      </c>
      <c r="F25" s="111">
        <v>1.1000000000000001</v>
      </c>
      <c r="G25" s="111">
        <v>0.68</v>
      </c>
      <c r="H25" s="111">
        <v>0.73329999999999995</v>
      </c>
      <c r="I25" s="111">
        <v>0.93269999999999997</v>
      </c>
    </row>
    <row r="26" spans="1:9" ht="11.25">
      <c r="A26" s="39">
        <f t="shared" si="0"/>
        <v>6</v>
      </c>
      <c r="B26" s="195"/>
      <c r="C26" s="114">
        <v>41071</v>
      </c>
      <c r="D26" s="111">
        <v>1.1639999999999999</v>
      </c>
      <c r="E26" s="111">
        <v>1.1599999999999999</v>
      </c>
      <c r="F26" s="111">
        <v>1.1000000000000001</v>
      </c>
      <c r="G26" s="111">
        <v>0.7</v>
      </c>
      <c r="H26" s="111">
        <v>0.77</v>
      </c>
      <c r="I26" s="111">
        <v>0.9325</v>
      </c>
    </row>
    <row r="27" spans="1:9" ht="11.25">
      <c r="A27" s="39">
        <f t="shared" si="0"/>
        <v>6</v>
      </c>
      <c r="B27" s="195"/>
      <c r="C27" s="114">
        <v>41078</v>
      </c>
      <c r="D27" s="111">
        <v>1.31</v>
      </c>
      <c r="E27" s="111">
        <v>1.28</v>
      </c>
      <c r="F27" s="111">
        <v>1.1399999999999999</v>
      </c>
      <c r="G27" s="111">
        <v>0.68</v>
      </c>
      <c r="H27" s="111">
        <v>0.84</v>
      </c>
      <c r="I27" s="111">
        <v>0.96499999999999997</v>
      </c>
    </row>
    <row r="28" spans="1:9" ht="11.25">
      <c r="A28" s="39">
        <f t="shared" si="0"/>
        <v>6</v>
      </c>
      <c r="B28" s="195"/>
      <c r="C28" s="114">
        <v>41085</v>
      </c>
      <c r="D28" s="111">
        <v>1.35</v>
      </c>
      <c r="E28" s="111">
        <v>1.31</v>
      </c>
      <c r="F28" s="111">
        <v>1.1000000000000001</v>
      </c>
      <c r="G28" s="111">
        <v>0.67500000000000004</v>
      </c>
      <c r="H28" s="111"/>
      <c r="I28" s="111">
        <v>1.0085999999999999</v>
      </c>
    </row>
    <row r="29" spans="1:9" ht="11.25">
      <c r="A29" s="39">
        <f t="shared" si="0"/>
        <v>7</v>
      </c>
      <c r="B29" s="195" t="str">
        <f>VLOOKUP(A29,Month!A:B,2,FALSE)</f>
        <v>July</v>
      </c>
      <c r="C29" s="114">
        <v>41092</v>
      </c>
      <c r="D29" s="111">
        <v>1.35</v>
      </c>
      <c r="E29" s="111">
        <v>1.355</v>
      </c>
      <c r="F29" s="111">
        <v>1.1200000000000001</v>
      </c>
      <c r="G29" s="111">
        <v>0.72</v>
      </c>
      <c r="H29" s="111">
        <v>0.84</v>
      </c>
      <c r="I29" s="111">
        <v>0.9456</v>
      </c>
    </row>
    <row r="30" spans="1:9" ht="11.25">
      <c r="A30" s="39">
        <f t="shared" si="0"/>
        <v>7</v>
      </c>
      <c r="B30" s="195"/>
      <c r="C30" s="114">
        <v>41099</v>
      </c>
      <c r="D30" s="111">
        <v>1.4167000000000001</v>
      </c>
      <c r="E30" s="111">
        <v>1.31</v>
      </c>
      <c r="F30" s="111">
        <v>1.1499999999999999</v>
      </c>
      <c r="G30" s="111">
        <v>0.85</v>
      </c>
      <c r="H30" s="111">
        <v>0.84</v>
      </c>
      <c r="I30" s="111">
        <v>0.95430000000000004</v>
      </c>
    </row>
    <row r="31" spans="1:9" ht="11.25">
      <c r="A31" s="39">
        <f t="shared" si="0"/>
        <v>7</v>
      </c>
      <c r="B31" s="195"/>
      <c r="C31" s="114">
        <v>41106</v>
      </c>
      <c r="D31" s="111">
        <v>1.4</v>
      </c>
      <c r="E31" s="111">
        <v>1.35</v>
      </c>
      <c r="F31" s="111">
        <v>1.2</v>
      </c>
      <c r="G31" s="111">
        <v>0.88</v>
      </c>
      <c r="H31" s="111">
        <v>0.88</v>
      </c>
      <c r="I31" s="111">
        <v>1.0033000000000001</v>
      </c>
    </row>
    <row r="32" spans="1:9" ht="11.25">
      <c r="A32" s="39">
        <f t="shared" si="0"/>
        <v>7</v>
      </c>
      <c r="B32" s="195"/>
      <c r="C32" s="114">
        <v>41113</v>
      </c>
      <c r="D32" s="111">
        <v>1.45</v>
      </c>
      <c r="E32" s="111">
        <v>1.45</v>
      </c>
      <c r="F32" s="111">
        <v>1.3</v>
      </c>
      <c r="G32" s="111">
        <v>0.86499999999999999</v>
      </c>
      <c r="H32" s="111">
        <v>0.95669999999999999</v>
      </c>
      <c r="I32" s="111">
        <v>1.0754999999999999</v>
      </c>
    </row>
    <row r="33" spans="1:9" ht="11.25">
      <c r="A33" s="39">
        <f t="shared" si="0"/>
        <v>7</v>
      </c>
      <c r="B33" s="195"/>
      <c r="C33" s="114">
        <v>41120</v>
      </c>
      <c r="D33" s="111">
        <v>1.55</v>
      </c>
      <c r="E33" s="111">
        <v>1.55</v>
      </c>
      <c r="F33" s="111">
        <v>1.45</v>
      </c>
      <c r="G33" s="111">
        <v>0.78500000000000003</v>
      </c>
      <c r="H33" s="111"/>
      <c r="I33" s="111">
        <v>1.0843</v>
      </c>
    </row>
    <row r="34" spans="1:9" ht="11.25">
      <c r="A34" s="39">
        <f t="shared" si="0"/>
        <v>8</v>
      </c>
      <c r="B34" s="195" t="str">
        <f>VLOOKUP(A34,Month!A:B,2,FALSE)</f>
        <v>August</v>
      </c>
      <c r="C34" s="114">
        <v>41127</v>
      </c>
      <c r="D34" s="111">
        <v>1.55</v>
      </c>
      <c r="E34" s="111">
        <v>1.59</v>
      </c>
      <c r="F34" s="111">
        <v>1.45</v>
      </c>
      <c r="G34" s="111">
        <v>0.6825</v>
      </c>
      <c r="H34" s="111">
        <v>0.95</v>
      </c>
      <c r="I34" s="111">
        <v>1.0844</v>
      </c>
    </row>
    <row r="35" spans="1:9" ht="11.25">
      <c r="A35" s="39">
        <f t="shared" si="0"/>
        <v>8</v>
      </c>
      <c r="B35" s="195"/>
      <c r="C35" s="114">
        <v>41134</v>
      </c>
      <c r="D35" s="111">
        <v>1.55</v>
      </c>
      <c r="E35" s="111">
        <v>1.494</v>
      </c>
      <c r="F35" s="111">
        <v>1.4750000000000001</v>
      </c>
      <c r="G35" s="111">
        <v>0.63200000000000001</v>
      </c>
      <c r="H35" s="111">
        <v>0.86</v>
      </c>
      <c r="I35" s="111">
        <v>1.1406000000000001</v>
      </c>
    </row>
    <row r="36" spans="1:9" ht="11.25">
      <c r="A36" s="39">
        <f t="shared" si="0"/>
        <v>8</v>
      </c>
      <c r="B36" s="195"/>
      <c r="C36" s="114">
        <v>41141</v>
      </c>
      <c r="D36" s="111">
        <v>1.4167000000000001</v>
      </c>
      <c r="E36" s="111">
        <v>1.3167</v>
      </c>
      <c r="F36" s="111">
        <v>1.5</v>
      </c>
      <c r="G36" s="111">
        <v>0.63200000000000001</v>
      </c>
      <c r="H36" s="111">
        <v>0.82</v>
      </c>
      <c r="I36" s="111">
        <v>1.0244</v>
      </c>
    </row>
    <row r="37" spans="1:9" ht="11.25">
      <c r="A37" s="39">
        <f t="shared" si="0"/>
        <v>8</v>
      </c>
      <c r="B37" s="195"/>
      <c r="C37" s="114">
        <v>41148</v>
      </c>
      <c r="D37" s="111">
        <v>1.2666999999999999</v>
      </c>
      <c r="E37" s="111">
        <v>1.1499999999999999</v>
      </c>
      <c r="F37" s="111">
        <v>1.5</v>
      </c>
      <c r="G37" s="111">
        <v>0.65600000000000003</v>
      </c>
      <c r="H37" s="111">
        <v>0.78</v>
      </c>
      <c r="I37" s="111">
        <v>0.85640000000000005</v>
      </c>
    </row>
    <row r="38" spans="1:9" ht="11.25">
      <c r="A38" s="39">
        <f t="shared" si="0"/>
        <v>9</v>
      </c>
      <c r="B38" s="195" t="str">
        <f>VLOOKUP(A38,Month!A:B,2,FALSE)</f>
        <v>September</v>
      </c>
      <c r="C38" s="114">
        <v>41155</v>
      </c>
      <c r="D38" s="111">
        <v>1.21</v>
      </c>
      <c r="E38" s="111">
        <v>1.07</v>
      </c>
      <c r="F38" s="111">
        <v>1.5166999999999999</v>
      </c>
      <c r="G38" s="111">
        <v>0.68</v>
      </c>
      <c r="H38" s="111">
        <v>0.75670000000000004</v>
      </c>
      <c r="I38" s="111">
        <v>1.0278</v>
      </c>
    </row>
    <row r="39" spans="1:9" ht="11.25">
      <c r="A39" s="39">
        <f t="shared" si="0"/>
        <v>9</v>
      </c>
      <c r="B39" s="195"/>
      <c r="C39" s="114">
        <v>41162</v>
      </c>
      <c r="D39" s="111">
        <v>1.1499999999999999</v>
      </c>
      <c r="E39" s="111"/>
      <c r="F39" s="111">
        <v>1.5867</v>
      </c>
      <c r="G39" s="111">
        <v>0.7</v>
      </c>
      <c r="H39" s="111">
        <v>0.81499999999999995</v>
      </c>
      <c r="I39" s="111">
        <v>0.98899999999999999</v>
      </c>
    </row>
    <row r="40" spans="1:9" ht="11.25">
      <c r="A40" s="39">
        <f t="shared" si="0"/>
        <v>9</v>
      </c>
      <c r="B40" s="195"/>
      <c r="C40" s="114">
        <v>41169</v>
      </c>
      <c r="D40" s="111">
        <v>1.0788</v>
      </c>
      <c r="E40" s="111">
        <v>1.1499999999999999</v>
      </c>
      <c r="F40" s="111">
        <v>1.5525</v>
      </c>
      <c r="G40" s="111">
        <v>0.7</v>
      </c>
      <c r="H40" s="111">
        <v>0.85</v>
      </c>
      <c r="I40" s="111">
        <v>1.0918000000000001</v>
      </c>
    </row>
    <row r="41" spans="1:9" ht="11.25">
      <c r="A41" s="39">
        <f t="shared" si="0"/>
        <v>9</v>
      </c>
      <c r="B41" s="195"/>
      <c r="C41" s="114">
        <v>41176</v>
      </c>
      <c r="D41" s="111">
        <v>1.115</v>
      </c>
      <c r="E41" s="174">
        <v>1.1499999999999999</v>
      </c>
      <c r="F41" s="111">
        <v>1.4375</v>
      </c>
      <c r="G41" s="111">
        <v>0.7</v>
      </c>
      <c r="H41" s="111">
        <v>0.85</v>
      </c>
      <c r="I41" s="111">
        <v>0.99580000000000002</v>
      </c>
    </row>
    <row r="42" spans="1:9" ht="11.25">
      <c r="A42" s="39">
        <f t="shared" si="0"/>
        <v>10</v>
      </c>
      <c r="B42" s="195" t="str">
        <f>VLOOKUP(A42,Month!A:B,2,FALSE)</f>
        <v>October</v>
      </c>
      <c r="C42" s="114">
        <v>41183</v>
      </c>
      <c r="D42" s="111">
        <v>1.23</v>
      </c>
      <c r="E42" s="111">
        <v>1.22</v>
      </c>
      <c r="F42" s="111">
        <v>1.056</v>
      </c>
      <c r="G42" s="111">
        <v>0.68669999999999998</v>
      </c>
      <c r="H42" s="111">
        <v>0.8125</v>
      </c>
      <c r="I42" s="111">
        <v>0.90849999999999997</v>
      </c>
    </row>
    <row r="43" spans="1:9" ht="11.25">
      <c r="A43" s="39">
        <f t="shared" si="0"/>
        <v>10</v>
      </c>
      <c r="B43" s="195"/>
      <c r="C43" s="114">
        <v>41190</v>
      </c>
      <c r="D43" s="111">
        <v>1.25</v>
      </c>
      <c r="E43" s="111">
        <v>1.3</v>
      </c>
      <c r="F43" s="111">
        <v>0.97499999999999998</v>
      </c>
      <c r="G43" s="111">
        <v>0.66500000000000004</v>
      </c>
      <c r="H43" s="111">
        <v>0.77249999999999996</v>
      </c>
      <c r="I43" s="111">
        <v>0.81820000000000004</v>
      </c>
    </row>
    <row r="44" spans="1:9" ht="11.25">
      <c r="A44" s="39">
        <f t="shared" si="0"/>
        <v>10</v>
      </c>
      <c r="B44" s="195"/>
      <c r="C44" s="114">
        <v>41197</v>
      </c>
      <c r="D44" s="111"/>
      <c r="E44" s="111"/>
      <c r="F44" s="111">
        <v>0.93669999999999998</v>
      </c>
      <c r="G44" s="111">
        <v>0.68669999999999998</v>
      </c>
      <c r="H44" s="111">
        <v>0.75</v>
      </c>
      <c r="I44" s="111">
        <v>0.80289999999999995</v>
      </c>
    </row>
    <row r="45" spans="1:9" ht="11.25">
      <c r="A45" s="39">
        <f t="shared" si="0"/>
        <v>10</v>
      </c>
      <c r="B45" s="195"/>
      <c r="C45" s="114">
        <v>41204</v>
      </c>
      <c r="D45" s="111"/>
      <c r="E45" s="111">
        <v>1.25</v>
      </c>
      <c r="F45" s="111">
        <v>0.89</v>
      </c>
      <c r="G45" s="111">
        <v>0.75</v>
      </c>
      <c r="H45" s="111">
        <v>0.71</v>
      </c>
      <c r="I45" s="111">
        <v>0.83250000000000002</v>
      </c>
    </row>
    <row r="46" spans="1:9" ht="11.25">
      <c r="A46" s="39">
        <f t="shared" si="0"/>
        <v>10</v>
      </c>
      <c r="B46" s="195"/>
      <c r="C46" s="114">
        <v>41211</v>
      </c>
      <c r="D46" s="111"/>
      <c r="E46" s="111">
        <v>1.1875</v>
      </c>
      <c r="F46" s="111"/>
      <c r="G46" s="111">
        <v>0.75</v>
      </c>
      <c r="H46" s="111">
        <v>0.68669999999999998</v>
      </c>
      <c r="I46" s="111">
        <v>0.89180000000000004</v>
      </c>
    </row>
    <row r="47" spans="1:9" ht="11.25">
      <c r="A47" s="39">
        <f t="shared" si="0"/>
        <v>11</v>
      </c>
      <c r="B47" s="195" t="str">
        <f>VLOOKUP(A47,Month!A:B,2,FALSE)</f>
        <v>November</v>
      </c>
      <c r="C47" s="114">
        <v>41218</v>
      </c>
      <c r="D47" s="111"/>
      <c r="E47" s="111">
        <v>1.1000000000000001</v>
      </c>
      <c r="F47" s="111">
        <v>0.88</v>
      </c>
      <c r="G47" s="111">
        <v>0.74</v>
      </c>
      <c r="H47" s="111">
        <v>0.69669999999999999</v>
      </c>
      <c r="I47" s="111">
        <v>0.81910000000000005</v>
      </c>
    </row>
    <row r="48" spans="1:9" ht="11.25">
      <c r="A48" s="39">
        <f t="shared" si="0"/>
        <v>11</v>
      </c>
      <c r="B48" s="195"/>
      <c r="C48" s="114">
        <v>41225</v>
      </c>
      <c r="D48" s="111"/>
      <c r="E48" s="111">
        <v>1.0667</v>
      </c>
      <c r="F48" s="111">
        <v>0.93</v>
      </c>
      <c r="G48" s="111">
        <v>0.74</v>
      </c>
      <c r="H48" s="111">
        <v>0.70669999999999999</v>
      </c>
      <c r="I48" s="111">
        <v>0.86599999999999999</v>
      </c>
    </row>
    <row r="49" spans="1:9" ht="11.25">
      <c r="A49" s="39">
        <f t="shared" si="0"/>
        <v>11</v>
      </c>
      <c r="B49" s="195"/>
      <c r="C49" s="114">
        <v>41232</v>
      </c>
      <c r="D49" s="111"/>
      <c r="E49" s="111"/>
      <c r="F49" s="111"/>
      <c r="G49" s="111">
        <v>0.73499999999999999</v>
      </c>
      <c r="H49" s="111">
        <v>0.77</v>
      </c>
      <c r="I49" s="111">
        <v>0.75</v>
      </c>
    </row>
    <row r="50" spans="1:9" ht="11.25">
      <c r="A50" s="39">
        <f t="shared" si="0"/>
        <v>11</v>
      </c>
      <c r="B50" s="195"/>
      <c r="C50" s="114">
        <v>41239</v>
      </c>
      <c r="D50" s="111"/>
      <c r="E50" s="111"/>
      <c r="F50" s="111"/>
      <c r="G50" s="111">
        <v>0.73</v>
      </c>
      <c r="H50" s="111">
        <v>0.77</v>
      </c>
      <c r="I50" s="111">
        <v>0.75</v>
      </c>
    </row>
    <row r="51" spans="1:9" ht="11.25">
      <c r="A51" s="39">
        <f t="shared" si="0"/>
        <v>12</v>
      </c>
      <c r="B51" s="195" t="str">
        <f>VLOOKUP(A51,Month!A:B,2,FALSE)</f>
        <v>December</v>
      </c>
      <c r="C51" s="114">
        <v>41246</v>
      </c>
      <c r="D51" s="111"/>
      <c r="E51" s="111"/>
      <c r="F51" s="111">
        <v>0.93</v>
      </c>
      <c r="G51" s="111">
        <v>0.78</v>
      </c>
      <c r="H51" s="111">
        <v>0.74250000000000005</v>
      </c>
      <c r="I51" s="111">
        <v>0.8014</v>
      </c>
    </row>
    <row r="52" spans="1:9" ht="11.25">
      <c r="A52" s="39">
        <f t="shared" si="0"/>
        <v>12</v>
      </c>
      <c r="B52" s="195"/>
      <c r="C52" s="114">
        <v>41253</v>
      </c>
      <c r="D52" s="111"/>
      <c r="E52" s="111">
        <v>1.1000000000000001</v>
      </c>
      <c r="F52" s="111">
        <v>0.96</v>
      </c>
      <c r="G52" s="111"/>
      <c r="H52" s="111">
        <v>0.72670000000000001</v>
      </c>
      <c r="I52" s="111">
        <v>0.84799999999999998</v>
      </c>
    </row>
    <row r="53" spans="1:9" ht="11.25">
      <c r="A53" s="39">
        <f t="shared" si="0"/>
        <v>12</v>
      </c>
      <c r="B53" s="195"/>
      <c r="C53" s="114">
        <v>41260</v>
      </c>
      <c r="D53" s="111"/>
      <c r="E53" s="111"/>
      <c r="F53" s="111">
        <v>0.96</v>
      </c>
      <c r="G53" s="111">
        <v>0.7</v>
      </c>
      <c r="H53" s="111"/>
      <c r="I53" s="111">
        <v>0.83</v>
      </c>
    </row>
    <row r="54" spans="1:9" ht="11.25">
      <c r="A54" s="39">
        <f t="shared" si="0"/>
        <v>12</v>
      </c>
      <c r="B54" s="195"/>
      <c r="C54" s="114">
        <v>41267</v>
      </c>
      <c r="D54" s="111"/>
      <c r="E54" s="111">
        <v>1.1000000000000001</v>
      </c>
      <c r="F54" s="111">
        <v>1</v>
      </c>
      <c r="G54" s="111">
        <v>0.8</v>
      </c>
      <c r="H54" s="111">
        <v>0.74</v>
      </c>
      <c r="I54" s="111">
        <v>0.80249999999999999</v>
      </c>
    </row>
    <row r="55" spans="1:9" ht="11.25">
      <c r="C55" s="155" t="s">
        <v>235</v>
      </c>
      <c r="D55" s="155">
        <f>SUBTOTAL(1,D3:D54)</f>
        <v>1.178970731707317</v>
      </c>
      <c r="E55" s="111">
        <v>1.2709999999999999</v>
      </c>
      <c r="F55" s="111">
        <v>1.1480999999999999</v>
      </c>
      <c r="G55" s="111">
        <v>0.74260000000000004</v>
      </c>
      <c r="H55" s="111">
        <v>0.77359999999999995</v>
      </c>
      <c r="I55" s="111">
        <v>0.92410000000000003</v>
      </c>
    </row>
  </sheetData>
  <mergeCells count="12">
    <mergeCell ref="B29:B33"/>
    <mergeCell ref="B51:B54"/>
    <mergeCell ref="B38:B41"/>
    <mergeCell ref="B47:B50"/>
    <mergeCell ref="B42:B46"/>
    <mergeCell ref="B34:B37"/>
    <mergeCell ref="B2:B7"/>
    <mergeCell ref="B25:B28"/>
    <mergeCell ref="B12:B15"/>
    <mergeCell ref="B8:B11"/>
    <mergeCell ref="B21:B24"/>
    <mergeCell ref="B16:B20"/>
  </mergeCells>
  <phoneticPr fontId="3" type="noConversion"/>
  <pageMargins left="0.75" right="0.75" top="1" bottom="1" header="0.5" footer="0.5"/>
  <pageSetup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R110"/>
  <sheetViews>
    <sheetView topLeftCell="A22" zoomScale="115" workbookViewId="0">
      <selection activeCell="D197" sqref="D197:E199"/>
    </sheetView>
  </sheetViews>
  <sheetFormatPr defaultColWidth="45.140625" defaultRowHeight="10.5"/>
  <cols>
    <col min="1" max="1" width="12.85546875" style="23" bestFit="1" customWidth="1"/>
    <col min="2" max="2" width="10" style="23" bestFit="1" customWidth="1"/>
    <col min="3" max="3" width="10.140625" style="23" bestFit="1" customWidth="1"/>
    <col min="4" max="8" width="6.5703125" style="23" bestFit="1" customWidth="1"/>
    <col min="9" max="9" width="8" style="23" bestFit="1" customWidth="1"/>
    <col min="10" max="16384" width="45.140625" style="23"/>
  </cols>
  <sheetData>
    <row r="1" spans="1:18" ht="30">
      <c r="A1" s="23" t="s">
        <v>107</v>
      </c>
      <c r="B1" s="23" t="s">
        <v>121</v>
      </c>
      <c r="C1" s="109"/>
      <c r="D1" s="109">
        <v>2012</v>
      </c>
      <c r="E1" s="109">
        <v>2011</v>
      </c>
      <c r="F1" s="109">
        <v>2010</v>
      </c>
      <c r="G1" s="109">
        <v>2009</v>
      </c>
      <c r="H1" s="109">
        <v>2008</v>
      </c>
      <c r="I1" s="149" t="s">
        <v>260</v>
      </c>
      <c r="M1" s="24"/>
      <c r="N1" s="24"/>
      <c r="O1" s="24"/>
      <c r="P1" s="24"/>
      <c r="Q1" s="24"/>
    </row>
    <row r="2" spans="1:18" ht="12.75">
      <c r="A2" s="23">
        <v>1</v>
      </c>
      <c r="B2" s="194" t="str">
        <f>VLOOKUP(A2,Month!A:B,2,FALSE)</f>
        <v>January</v>
      </c>
      <c r="C2" s="114">
        <v>40903</v>
      </c>
      <c r="D2" s="123">
        <f>E54</f>
        <v>0.9</v>
      </c>
      <c r="E2" s="109"/>
      <c r="F2" s="109"/>
      <c r="G2" s="109"/>
      <c r="H2" s="109">
        <v>0.76749999999999996</v>
      </c>
      <c r="I2" s="109">
        <v>0.76749999999999996</v>
      </c>
      <c r="J2" s="43"/>
      <c r="K2" s="43"/>
      <c r="L2" s="38"/>
      <c r="M2" s="44"/>
      <c r="N2" s="44"/>
      <c r="O2" s="44"/>
      <c r="P2" s="44"/>
      <c r="Q2" s="44"/>
      <c r="R2" s="44"/>
    </row>
    <row r="3" spans="1:18" ht="12.75">
      <c r="A3" s="23">
        <f t="shared" ref="A3:A54" si="0">MONTH(C3)</f>
        <v>1</v>
      </c>
      <c r="B3" s="194"/>
      <c r="C3" s="110">
        <v>40910</v>
      </c>
      <c r="D3" s="109">
        <v>0.9</v>
      </c>
      <c r="E3" s="109">
        <v>0.85</v>
      </c>
      <c r="F3" s="109">
        <v>0.82750000000000001</v>
      </c>
      <c r="G3" s="109">
        <v>0.87250000000000005</v>
      </c>
      <c r="H3" s="109">
        <v>0.77249999999999996</v>
      </c>
      <c r="I3" s="109">
        <v>0.8306</v>
      </c>
      <c r="J3" s="43"/>
      <c r="K3" s="43"/>
      <c r="L3" s="38"/>
      <c r="M3" s="44"/>
      <c r="N3" s="44"/>
      <c r="O3" s="44"/>
      <c r="P3" s="44"/>
      <c r="Q3" s="44"/>
      <c r="R3" s="44"/>
    </row>
    <row r="4" spans="1:18" ht="12.75">
      <c r="A4" s="23">
        <f t="shared" si="0"/>
        <v>1</v>
      </c>
      <c r="B4" s="194"/>
      <c r="C4" s="110">
        <v>40917</v>
      </c>
      <c r="D4" s="109">
        <v>0.90249999999999997</v>
      </c>
      <c r="E4" s="109">
        <v>0.85</v>
      </c>
      <c r="F4" s="109">
        <v>0.83</v>
      </c>
      <c r="G4" s="109">
        <v>0.87250000000000005</v>
      </c>
      <c r="H4" s="109">
        <v>0.77249999999999996</v>
      </c>
      <c r="I4" s="109">
        <v>0.83130000000000004</v>
      </c>
      <c r="J4" s="43"/>
      <c r="K4" s="43"/>
      <c r="L4" s="38"/>
      <c r="M4" s="44"/>
      <c r="N4" s="44"/>
      <c r="O4" s="44"/>
      <c r="P4" s="44"/>
      <c r="Q4" s="44"/>
      <c r="R4" s="44"/>
    </row>
    <row r="5" spans="1:18" ht="12.75">
      <c r="A5" s="23">
        <f t="shared" si="0"/>
        <v>1</v>
      </c>
      <c r="B5" s="194"/>
      <c r="C5" s="110">
        <v>40924</v>
      </c>
      <c r="D5" s="109">
        <v>0.90500000000000003</v>
      </c>
      <c r="E5" s="109">
        <v>0.85</v>
      </c>
      <c r="F5" s="109">
        <v>0.83250000000000002</v>
      </c>
      <c r="G5" s="109">
        <v>0.87250000000000005</v>
      </c>
      <c r="H5" s="109">
        <v>0.77500000000000002</v>
      </c>
      <c r="I5" s="109">
        <v>0.83250000000000002</v>
      </c>
      <c r="J5" s="43"/>
      <c r="K5" s="43"/>
      <c r="L5" s="38"/>
      <c r="M5" s="44"/>
      <c r="N5" s="44"/>
      <c r="O5" s="44"/>
      <c r="P5" s="44"/>
      <c r="Q5" s="44"/>
      <c r="R5" s="44"/>
    </row>
    <row r="6" spans="1:18" ht="12.75">
      <c r="A6" s="23">
        <f t="shared" si="0"/>
        <v>1</v>
      </c>
      <c r="B6" s="194"/>
      <c r="C6" s="110">
        <v>40931</v>
      </c>
      <c r="D6" s="109">
        <v>0.90749999999999997</v>
      </c>
      <c r="E6" s="109">
        <v>0.85</v>
      </c>
      <c r="F6" s="109">
        <v>0.83250000000000002</v>
      </c>
      <c r="G6" s="109">
        <v>0.87250000000000005</v>
      </c>
      <c r="H6" s="109">
        <v>0.78</v>
      </c>
      <c r="I6" s="109">
        <v>0.83379999999999999</v>
      </c>
      <c r="J6" s="43"/>
      <c r="K6" s="43"/>
      <c r="L6" s="38"/>
      <c r="M6" s="44"/>
      <c r="N6" s="44"/>
      <c r="O6" s="44"/>
      <c r="P6" s="44"/>
      <c r="Q6" s="44"/>
      <c r="R6" s="44"/>
    </row>
    <row r="7" spans="1:18" ht="12.75">
      <c r="A7" s="23">
        <f t="shared" si="0"/>
        <v>1</v>
      </c>
      <c r="B7" s="194"/>
      <c r="C7" s="110">
        <v>40938</v>
      </c>
      <c r="D7" s="109">
        <v>0.90749999999999997</v>
      </c>
      <c r="E7" s="109">
        <v>0.85</v>
      </c>
      <c r="F7" s="109">
        <v>0.83250000000000002</v>
      </c>
      <c r="G7" s="109">
        <v>0.87</v>
      </c>
      <c r="H7" s="109">
        <v>0.78500000000000003</v>
      </c>
      <c r="I7" s="109">
        <v>0.83440000000000003</v>
      </c>
      <c r="J7" s="46"/>
      <c r="K7" s="46"/>
      <c r="L7" s="38"/>
      <c r="M7" s="44"/>
      <c r="N7" s="44"/>
      <c r="O7" s="44"/>
      <c r="P7" s="44"/>
      <c r="Q7" s="44"/>
      <c r="R7" s="44"/>
    </row>
    <row r="8" spans="1:18" ht="12.75">
      <c r="A8" s="23">
        <f t="shared" si="0"/>
        <v>2</v>
      </c>
      <c r="B8" s="194" t="str">
        <f>VLOOKUP(A8,Month!A:B,2,FALSE)</f>
        <v>February</v>
      </c>
      <c r="C8" s="110">
        <v>40945</v>
      </c>
      <c r="D8" s="109">
        <v>0.91</v>
      </c>
      <c r="E8" s="109">
        <v>0.85250000000000004</v>
      </c>
      <c r="F8" s="109">
        <v>0.83250000000000002</v>
      </c>
      <c r="G8" s="109">
        <v>0.86750000000000005</v>
      </c>
      <c r="H8" s="109">
        <v>0.79249999999999998</v>
      </c>
      <c r="I8" s="109">
        <v>0.83630000000000004</v>
      </c>
      <c r="J8" s="46"/>
      <c r="K8" s="46"/>
      <c r="L8" s="38"/>
      <c r="M8" s="44"/>
      <c r="N8" s="44"/>
      <c r="O8" s="44"/>
      <c r="P8" s="44"/>
      <c r="Q8" s="44"/>
      <c r="R8" s="44"/>
    </row>
    <row r="9" spans="1:18" ht="12.75">
      <c r="A9" s="23">
        <f>MONTH(C9)</f>
        <v>2</v>
      </c>
      <c r="B9" s="194"/>
      <c r="C9" s="110">
        <v>40952</v>
      </c>
      <c r="D9" s="109">
        <v>0.91249999999999998</v>
      </c>
      <c r="E9" s="109">
        <v>0.85250000000000004</v>
      </c>
      <c r="F9" s="109">
        <v>0.83250000000000002</v>
      </c>
      <c r="G9" s="109">
        <v>0.86499999999999999</v>
      </c>
      <c r="H9" s="109">
        <v>0.79749999999999999</v>
      </c>
      <c r="I9" s="109">
        <v>0.83689999999999998</v>
      </c>
      <c r="J9" s="46"/>
      <c r="K9" s="46"/>
      <c r="L9" s="38"/>
      <c r="M9" s="44"/>
      <c r="N9" s="44"/>
      <c r="O9" s="44"/>
      <c r="P9" s="44"/>
      <c r="Q9" s="44"/>
      <c r="R9" s="44"/>
    </row>
    <row r="10" spans="1:18" ht="12.75">
      <c r="A10" s="23">
        <f t="shared" si="0"/>
        <v>2</v>
      </c>
      <c r="B10" s="194"/>
      <c r="C10" s="110">
        <v>40959</v>
      </c>
      <c r="D10" s="109">
        <v>0.90500000000000003</v>
      </c>
      <c r="E10" s="109">
        <v>0.85499999999999998</v>
      </c>
      <c r="F10" s="109">
        <v>0.83250000000000002</v>
      </c>
      <c r="G10" s="109">
        <v>0.86250000000000004</v>
      </c>
      <c r="H10" s="109">
        <v>0.80249999999999999</v>
      </c>
      <c r="I10" s="109">
        <v>0.83809999999999996</v>
      </c>
      <c r="J10" s="43"/>
      <c r="K10" s="43"/>
      <c r="L10" s="38"/>
      <c r="M10" s="44"/>
      <c r="N10" s="44"/>
      <c r="O10" s="44"/>
      <c r="P10" s="44"/>
      <c r="Q10" s="44"/>
      <c r="R10" s="44"/>
    </row>
    <row r="11" spans="1:18" ht="12.75">
      <c r="A11" s="23">
        <f t="shared" si="0"/>
        <v>2</v>
      </c>
      <c r="B11" s="194"/>
      <c r="C11" s="110">
        <v>40966</v>
      </c>
      <c r="D11" s="109">
        <v>0.91749999999999998</v>
      </c>
      <c r="E11" s="109">
        <v>0.85750000000000004</v>
      </c>
      <c r="F11" s="109">
        <v>0.83250000000000002</v>
      </c>
      <c r="G11" s="109">
        <v>0.86</v>
      </c>
      <c r="H11" s="109">
        <v>0.8075</v>
      </c>
      <c r="I11" s="109">
        <v>0.83940000000000003</v>
      </c>
      <c r="J11" s="46"/>
      <c r="K11" s="46"/>
      <c r="L11" s="38"/>
      <c r="M11" s="44"/>
      <c r="N11" s="44"/>
      <c r="O11" s="44"/>
      <c r="P11" s="44"/>
      <c r="Q11" s="44"/>
      <c r="R11" s="44"/>
    </row>
    <row r="12" spans="1:18" ht="12.75">
      <c r="A12" s="23">
        <f t="shared" si="0"/>
        <v>3</v>
      </c>
      <c r="B12" s="194" t="str">
        <f>VLOOKUP(A12,Month!A:B,2,FALSE)</f>
        <v>March</v>
      </c>
      <c r="C12" s="110">
        <v>40973</v>
      </c>
      <c r="D12" s="109">
        <v>0.92500000000000004</v>
      </c>
      <c r="E12" s="109">
        <v>0.86</v>
      </c>
      <c r="F12" s="109">
        <v>0.83499999999999996</v>
      </c>
      <c r="G12" s="109">
        <v>0.85750000000000004</v>
      </c>
      <c r="H12" s="109">
        <v>0.8125</v>
      </c>
      <c r="I12" s="109">
        <v>0.84130000000000005</v>
      </c>
      <c r="J12" s="46"/>
      <c r="K12" s="46"/>
      <c r="L12" s="38"/>
      <c r="M12" s="44"/>
      <c r="N12" s="44"/>
      <c r="O12" s="44"/>
      <c r="P12" s="44"/>
      <c r="Q12" s="44"/>
      <c r="R12" s="44"/>
    </row>
    <row r="13" spans="1:18" ht="12.75">
      <c r="A13" s="23">
        <f t="shared" si="0"/>
        <v>3</v>
      </c>
      <c r="B13" s="194"/>
      <c r="C13" s="110">
        <v>40980</v>
      </c>
      <c r="D13" s="109">
        <v>0.93</v>
      </c>
      <c r="E13" s="109">
        <v>0.86250000000000004</v>
      </c>
      <c r="F13" s="109">
        <v>0.84250000000000003</v>
      </c>
      <c r="G13" s="109">
        <v>0.85499999999999998</v>
      </c>
      <c r="H13" s="109">
        <v>0.81499999999999995</v>
      </c>
      <c r="I13" s="109">
        <v>0.84379999999999999</v>
      </c>
      <c r="J13" s="46"/>
      <c r="K13" s="46"/>
      <c r="L13" s="38"/>
      <c r="M13" s="44"/>
      <c r="N13" s="44"/>
      <c r="O13" s="44"/>
      <c r="P13" s="44"/>
      <c r="Q13" s="44"/>
      <c r="R13" s="44"/>
    </row>
    <row r="14" spans="1:18" ht="12.75">
      <c r="A14" s="23">
        <f t="shared" si="0"/>
        <v>3</v>
      </c>
      <c r="B14" s="194"/>
      <c r="C14" s="110">
        <v>40987</v>
      </c>
      <c r="D14" s="109">
        <v>0.9325</v>
      </c>
      <c r="E14" s="109">
        <v>0.86250000000000004</v>
      </c>
      <c r="F14" s="109">
        <v>0.84750000000000003</v>
      </c>
      <c r="G14" s="109">
        <v>0.85499999999999998</v>
      </c>
      <c r="H14" s="109">
        <v>0.8175</v>
      </c>
      <c r="I14" s="109">
        <v>0.84560000000000002</v>
      </c>
      <c r="J14" s="46"/>
      <c r="K14" s="46"/>
      <c r="L14" s="38"/>
      <c r="M14" s="44"/>
      <c r="N14" s="44"/>
      <c r="O14" s="44"/>
      <c r="P14" s="44"/>
      <c r="Q14" s="44"/>
      <c r="R14" s="44"/>
    </row>
    <row r="15" spans="1:18" ht="12.75">
      <c r="A15" s="23">
        <f t="shared" si="0"/>
        <v>3</v>
      </c>
      <c r="B15" s="194"/>
      <c r="C15" s="110">
        <v>40994</v>
      </c>
      <c r="D15" s="109">
        <v>0.9325</v>
      </c>
      <c r="E15" s="109">
        <v>0.86250000000000004</v>
      </c>
      <c r="F15" s="109">
        <v>0.85</v>
      </c>
      <c r="G15" s="109">
        <v>0.85499999999999998</v>
      </c>
      <c r="H15" s="109">
        <v>0.82</v>
      </c>
      <c r="I15" s="109">
        <v>0.84689999999999999</v>
      </c>
      <c r="J15" s="43"/>
      <c r="K15" s="43"/>
      <c r="L15" s="38"/>
      <c r="M15" s="44"/>
      <c r="N15" s="44"/>
      <c r="O15" s="44"/>
      <c r="P15" s="44"/>
      <c r="Q15" s="44"/>
      <c r="R15" s="44"/>
    </row>
    <row r="16" spans="1:18" ht="12.75">
      <c r="A16" s="23">
        <f t="shared" si="0"/>
        <v>4</v>
      </c>
      <c r="B16" s="194" t="str">
        <f>VLOOKUP(A16,Month!A:B,2,FALSE)</f>
        <v>April</v>
      </c>
      <c r="C16" s="110">
        <v>41001</v>
      </c>
      <c r="D16" s="109">
        <v>0.9325</v>
      </c>
      <c r="E16" s="109">
        <v>0.86250000000000004</v>
      </c>
      <c r="F16" s="109">
        <v>0.85250000000000004</v>
      </c>
      <c r="G16" s="109">
        <v>0.85499999999999998</v>
      </c>
      <c r="H16" s="109">
        <v>0.82</v>
      </c>
      <c r="I16" s="109">
        <v>0.84750000000000003</v>
      </c>
      <c r="J16" s="47"/>
      <c r="K16" s="47"/>
      <c r="L16" s="38"/>
      <c r="M16" s="44"/>
      <c r="N16" s="44"/>
      <c r="O16" s="44"/>
      <c r="P16" s="44"/>
      <c r="Q16" s="44"/>
      <c r="R16" s="44"/>
    </row>
    <row r="17" spans="1:18" ht="12.75">
      <c r="A17" s="23">
        <f t="shared" si="0"/>
        <v>4</v>
      </c>
      <c r="B17" s="194"/>
      <c r="C17" s="110">
        <v>41008</v>
      </c>
      <c r="D17" s="109">
        <v>0.9325</v>
      </c>
      <c r="E17" s="109">
        <v>0.86499999999999999</v>
      </c>
      <c r="F17" s="109">
        <v>0.85250000000000004</v>
      </c>
      <c r="G17" s="109">
        <v>0.85750000000000004</v>
      </c>
      <c r="H17" s="109">
        <v>0.82</v>
      </c>
      <c r="I17" s="109">
        <v>0.8488</v>
      </c>
      <c r="J17" s="47"/>
      <c r="K17" s="47"/>
      <c r="L17" s="38"/>
      <c r="M17" s="44"/>
      <c r="N17" s="44"/>
      <c r="O17" s="44"/>
      <c r="P17" s="44"/>
      <c r="Q17" s="44"/>
      <c r="R17" s="44"/>
    </row>
    <row r="18" spans="1:18" ht="12.75">
      <c r="A18" s="23">
        <f t="shared" si="0"/>
        <v>4</v>
      </c>
      <c r="B18" s="194"/>
      <c r="C18" s="110">
        <v>41015</v>
      </c>
      <c r="D18" s="109">
        <v>0.9325</v>
      </c>
      <c r="E18" s="109">
        <v>0.86499999999999999</v>
      </c>
      <c r="F18" s="109">
        <v>0.85250000000000004</v>
      </c>
      <c r="G18" s="109">
        <v>0.85750000000000004</v>
      </c>
      <c r="H18" s="109">
        <v>0.82</v>
      </c>
      <c r="I18" s="109">
        <v>0.8488</v>
      </c>
      <c r="J18" s="46"/>
      <c r="K18" s="46"/>
      <c r="L18" s="38"/>
      <c r="M18" s="44"/>
      <c r="N18" s="44"/>
      <c r="O18" s="44"/>
      <c r="P18" s="44"/>
      <c r="Q18" s="44"/>
      <c r="R18" s="44"/>
    </row>
    <row r="19" spans="1:18" ht="12.75">
      <c r="A19" s="23">
        <f t="shared" si="0"/>
        <v>4</v>
      </c>
      <c r="B19" s="194"/>
      <c r="C19" s="110">
        <v>41022</v>
      </c>
      <c r="D19" s="109">
        <v>0.9325</v>
      </c>
      <c r="E19" s="109">
        <v>0.86499999999999999</v>
      </c>
      <c r="F19" s="109">
        <v>0.85499999999999998</v>
      </c>
      <c r="G19" s="109">
        <v>0.86</v>
      </c>
      <c r="H19" s="109">
        <v>0.82499999999999996</v>
      </c>
      <c r="I19" s="109">
        <v>0.85129999999999995</v>
      </c>
      <c r="J19" s="43"/>
      <c r="K19" s="43"/>
      <c r="L19" s="38"/>
      <c r="M19" s="44"/>
      <c r="N19" s="44"/>
      <c r="O19" s="44"/>
      <c r="P19" s="44"/>
      <c r="Q19" s="44"/>
      <c r="R19" s="44"/>
    </row>
    <row r="20" spans="1:18" ht="12.75">
      <c r="A20" s="23">
        <f t="shared" si="0"/>
        <v>4</v>
      </c>
      <c r="B20" s="194"/>
      <c r="C20" s="110">
        <v>41029</v>
      </c>
      <c r="D20" s="109">
        <v>0.93500000000000005</v>
      </c>
      <c r="E20" s="109">
        <v>0.86499999999999999</v>
      </c>
      <c r="F20" s="109">
        <v>0.86</v>
      </c>
      <c r="G20" s="109">
        <v>0.86499999999999999</v>
      </c>
      <c r="H20" s="109">
        <v>0.83</v>
      </c>
      <c r="I20" s="109">
        <v>0.85499999999999998</v>
      </c>
      <c r="J20" s="43"/>
      <c r="K20" s="43"/>
      <c r="L20" s="38"/>
      <c r="M20" s="44"/>
      <c r="N20" s="44"/>
      <c r="O20" s="44"/>
      <c r="P20" s="44"/>
      <c r="Q20" s="44"/>
      <c r="R20" s="44"/>
    </row>
    <row r="21" spans="1:18" ht="12.75">
      <c r="A21" s="23">
        <f t="shared" si="0"/>
        <v>5</v>
      </c>
      <c r="B21" s="194" t="str">
        <f>VLOOKUP(A21,Month!A:B,2,FALSE)</f>
        <v>May</v>
      </c>
      <c r="C21" s="110">
        <v>41036</v>
      </c>
      <c r="D21" s="109">
        <v>0.94</v>
      </c>
      <c r="E21" s="109">
        <v>0.86499999999999999</v>
      </c>
      <c r="F21" s="109">
        <v>0.86499999999999999</v>
      </c>
      <c r="G21" s="109">
        <v>0.87</v>
      </c>
      <c r="H21" s="109">
        <v>0.83499999999999996</v>
      </c>
      <c r="I21" s="109">
        <v>0.85880000000000001</v>
      </c>
      <c r="J21" s="43"/>
      <c r="K21" s="43"/>
      <c r="L21" s="38"/>
      <c r="M21" s="44"/>
      <c r="N21" s="44"/>
      <c r="O21" s="44"/>
      <c r="P21" s="44"/>
      <c r="Q21" s="44"/>
      <c r="R21" s="44"/>
    </row>
    <row r="22" spans="1:18" ht="12.75">
      <c r="A22" s="23">
        <f t="shared" si="0"/>
        <v>5</v>
      </c>
      <c r="B22" s="194"/>
      <c r="C22" s="110">
        <v>41043</v>
      </c>
      <c r="D22" s="109">
        <v>0.9425</v>
      </c>
      <c r="E22" s="109">
        <v>0.86499999999999999</v>
      </c>
      <c r="F22" s="109">
        <v>0.86750000000000005</v>
      </c>
      <c r="G22" s="109">
        <v>0.875</v>
      </c>
      <c r="H22" s="109">
        <v>0.84</v>
      </c>
      <c r="I22" s="109">
        <v>0.8619</v>
      </c>
      <c r="J22" s="43"/>
      <c r="K22" s="43"/>
      <c r="L22" s="38"/>
      <c r="M22" s="44"/>
      <c r="N22" s="44"/>
      <c r="O22" s="44"/>
      <c r="P22" s="44"/>
      <c r="Q22" s="44"/>
      <c r="R22" s="44"/>
    </row>
    <row r="23" spans="1:18" ht="12.75">
      <c r="A23" s="23">
        <f t="shared" si="0"/>
        <v>5</v>
      </c>
      <c r="B23" s="194"/>
      <c r="C23" s="110">
        <v>41050</v>
      </c>
      <c r="D23" s="109">
        <v>0.94499999999999995</v>
      </c>
      <c r="E23" s="109">
        <v>0.86750000000000005</v>
      </c>
      <c r="F23" s="109">
        <v>0.87</v>
      </c>
      <c r="G23" s="109">
        <v>0.87749999999999995</v>
      </c>
      <c r="H23" s="109">
        <v>0.84499999999999997</v>
      </c>
      <c r="I23" s="109">
        <v>0.86499999999999999</v>
      </c>
      <c r="J23" s="43"/>
      <c r="K23" s="43"/>
      <c r="L23" s="38"/>
      <c r="M23" s="44"/>
      <c r="N23" s="44"/>
      <c r="O23" s="44"/>
      <c r="P23" s="44"/>
      <c r="Q23" s="44"/>
      <c r="R23" s="44"/>
    </row>
    <row r="24" spans="1:18" ht="12.75">
      <c r="A24" s="23">
        <f t="shared" si="0"/>
        <v>5</v>
      </c>
      <c r="B24" s="194"/>
      <c r="C24" s="110">
        <v>41057</v>
      </c>
      <c r="D24" s="109">
        <v>0.94499999999999995</v>
      </c>
      <c r="E24" s="109">
        <v>0.86750000000000005</v>
      </c>
      <c r="F24" s="109">
        <v>0.87250000000000005</v>
      </c>
      <c r="G24" s="109">
        <v>0.88</v>
      </c>
      <c r="H24" s="109">
        <v>0.85</v>
      </c>
      <c r="I24" s="109">
        <v>0.86750000000000005</v>
      </c>
      <c r="J24" s="46"/>
      <c r="K24" s="46"/>
      <c r="L24" s="38"/>
      <c r="M24" s="44"/>
      <c r="N24" s="44"/>
      <c r="O24" s="44"/>
      <c r="P24" s="44"/>
      <c r="Q24" s="44"/>
      <c r="R24" s="44"/>
    </row>
    <row r="25" spans="1:18" ht="12.75">
      <c r="A25" s="23">
        <f t="shared" si="0"/>
        <v>6</v>
      </c>
      <c r="B25" s="194" t="str">
        <f>VLOOKUP(A25,Month!A:B,2,FALSE)</f>
        <v>June</v>
      </c>
      <c r="C25" s="110">
        <v>41064</v>
      </c>
      <c r="D25" s="109">
        <v>0.94499999999999995</v>
      </c>
      <c r="E25" s="109">
        <v>0.87</v>
      </c>
      <c r="F25" s="109">
        <v>0.87</v>
      </c>
      <c r="G25" s="109">
        <v>0.88249999999999995</v>
      </c>
      <c r="H25" s="109">
        <v>0.85499999999999998</v>
      </c>
      <c r="I25" s="109">
        <v>0.86939999999999995</v>
      </c>
      <c r="J25" s="46"/>
      <c r="K25" s="46"/>
      <c r="L25" s="38"/>
      <c r="M25" s="44"/>
      <c r="N25" s="44"/>
      <c r="O25" s="44"/>
      <c r="P25" s="44"/>
      <c r="Q25" s="44"/>
      <c r="R25" s="44"/>
    </row>
    <row r="26" spans="1:18" ht="12.75">
      <c r="A26" s="23">
        <f t="shared" si="0"/>
        <v>6</v>
      </c>
      <c r="B26" s="194"/>
      <c r="C26" s="110">
        <v>41071</v>
      </c>
      <c r="D26" s="109">
        <v>0.94499999999999995</v>
      </c>
      <c r="E26" s="109">
        <v>0.87</v>
      </c>
      <c r="F26" s="109">
        <v>0.87</v>
      </c>
      <c r="G26" s="109">
        <v>0.88500000000000001</v>
      </c>
      <c r="H26" s="109">
        <v>0.86</v>
      </c>
      <c r="I26" s="109">
        <v>0.87129999999999996</v>
      </c>
      <c r="J26" s="46"/>
      <c r="K26" s="46"/>
      <c r="L26" s="38"/>
      <c r="M26" s="44"/>
      <c r="N26" s="44"/>
      <c r="O26" s="44"/>
      <c r="P26" s="44"/>
      <c r="Q26" s="44"/>
      <c r="R26" s="44"/>
    </row>
    <row r="27" spans="1:18" ht="12.75">
      <c r="A27" s="23">
        <f t="shared" si="0"/>
        <v>6</v>
      </c>
      <c r="B27" s="194"/>
      <c r="C27" s="110">
        <v>41078</v>
      </c>
      <c r="D27" s="109">
        <v>0.94499999999999995</v>
      </c>
      <c r="E27" s="109">
        <v>0.87</v>
      </c>
      <c r="F27" s="109">
        <v>0.87250000000000005</v>
      </c>
      <c r="G27" s="109">
        <v>0.88749999999999996</v>
      </c>
      <c r="H27" s="109">
        <v>0.86750000000000005</v>
      </c>
      <c r="I27" s="109">
        <v>0.87439999999999996</v>
      </c>
      <c r="J27" s="46"/>
      <c r="K27" s="46"/>
      <c r="L27" s="38"/>
      <c r="M27" s="44"/>
      <c r="N27" s="44"/>
      <c r="O27" s="44"/>
      <c r="P27" s="44"/>
      <c r="Q27" s="44"/>
      <c r="R27" s="44"/>
    </row>
    <row r="28" spans="1:18" ht="12.75">
      <c r="A28" s="23">
        <f t="shared" si="0"/>
        <v>6</v>
      </c>
      <c r="B28" s="194"/>
      <c r="C28" s="110">
        <v>41085</v>
      </c>
      <c r="D28" s="109">
        <v>0.94499999999999995</v>
      </c>
      <c r="E28" s="109">
        <v>0.87</v>
      </c>
      <c r="F28" s="109">
        <v>0.87749999999999995</v>
      </c>
      <c r="G28" s="109">
        <v>0.89</v>
      </c>
      <c r="H28" s="109">
        <v>0.875</v>
      </c>
      <c r="I28" s="109">
        <v>0.87809999999999999</v>
      </c>
      <c r="J28" s="43"/>
      <c r="K28" s="43"/>
      <c r="L28" s="38"/>
      <c r="M28" s="44"/>
      <c r="N28" s="44"/>
      <c r="O28" s="44"/>
      <c r="P28" s="44"/>
      <c r="Q28" s="44"/>
      <c r="R28" s="44"/>
    </row>
    <row r="29" spans="1:18" ht="12.75">
      <c r="A29" s="23">
        <f t="shared" si="0"/>
        <v>7</v>
      </c>
      <c r="B29" s="194" t="str">
        <f>VLOOKUP(A29,Month!A:B,2,FALSE)</f>
        <v>July</v>
      </c>
      <c r="C29" s="110">
        <v>41092</v>
      </c>
      <c r="D29" s="109">
        <v>0.94750000000000001</v>
      </c>
      <c r="E29" s="109">
        <v>0.87250000000000005</v>
      </c>
      <c r="F29" s="109">
        <v>0.88</v>
      </c>
      <c r="G29" s="109">
        <v>0.89</v>
      </c>
      <c r="H29" s="109">
        <v>0.88</v>
      </c>
      <c r="I29" s="109">
        <v>0.88060000000000005</v>
      </c>
      <c r="J29" s="43"/>
      <c r="K29" s="43"/>
      <c r="L29" s="38"/>
      <c r="M29" s="44"/>
      <c r="N29" s="44"/>
      <c r="O29" s="44"/>
      <c r="P29" s="44"/>
      <c r="Q29" s="44"/>
      <c r="R29" s="44"/>
    </row>
    <row r="30" spans="1:18" ht="12.75">
      <c r="A30" s="23">
        <f t="shared" si="0"/>
        <v>7</v>
      </c>
      <c r="B30" s="194"/>
      <c r="C30" s="110">
        <v>41099</v>
      </c>
      <c r="D30" s="109">
        <v>0.94750000000000001</v>
      </c>
      <c r="E30" s="109">
        <v>0.87250000000000005</v>
      </c>
      <c r="F30" s="109">
        <v>0.88</v>
      </c>
      <c r="G30" s="109">
        <v>0.88749999999999996</v>
      </c>
      <c r="H30" s="109">
        <v>0.88500000000000001</v>
      </c>
      <c r="I30" s="109">
        <v>0.88129999999999997</v>
      </c>
      <c r="J30" s="43"/>
      <c r="K30" s="43"/>
      <c r="L30" s="38"/>
      <c r="M30" s="44"/>
      <c r="N30" s="44"/>
      <c r="O30" s="44"/>
      <c r="P30" s="44"/>
      <c r="Q30" s="44"/>
      <c r="R30" s="44"/>
    </row>
    <row r="31" spans="1:18" ht="12.75">
      <c r="A31" s="23">
        <f t="shared" si="0"/>
        <v>7</v>
      </c>
      <c r="B31" s="194"/>
      <c r="C31" s="110">
        <v>41106</v>
      </c>
      <c r="D31" s="109">
        <v>0.94750000000000001</v>
      </c>
      <c r="E31" s="109">
        <v>0.875</v>
      </c>
      <c r="F31" s="109">
        <v>0.87749999999999995</v>
      </c>
      <c r="G31" s="109">
        <v>0.88500000000000001</v>
      </c>
      <c r="H31" s="109">
        <v>0.88749999999999996</v>
      </c>
      <c r="I31" s="109">
        <v>0.88129999999999997</v>
      </c>
      <c r="J31" s="43"/>
      <c r="K31" s="43"/>
      <c r="L31" s="38"/>
      <c r="M31" s="44"/>
      <c r="N31" s="44"/>
      <c r="O31" s="44"/>
      <c r="P31" s="44"/>
      <c r="Q31" s="44"/>
      <c r="R31" s="44"/>
    </row>
    <row r="32" spans="1:18" ht="12.75">
      <c r="A32" s="23">
        <f t="shared" si="0"/>
        <v>7</v>
      </c>
      <c r="B32" s="194"/>
      <c r="C32" s="110">
        <v>41113</v>
      </c>
      <c r="D32" s="109">
        <v>0.94750000000000001</v>
      </c>
      <c r="E32" s="109">
        <v>0.875</v>
      </c>
      <c r="F32" s="109">
        <v>0.875</v>
      </c>
      <c r="G32" s="109">
        <v>0.88</v>
      </c>
      <c r="H32" s="109">
        <v>0.88500000000000001</v>
      </c>
      <c r="I32" s="109">
        <v>0.87880000000000003</v>
      </c>
      <c r="J32" s="43"/>
      <c r="K32" s="43"/>
      <c r="L32" s="38"/>
      <c r="M32" s="44"/>
      <c r="N32" s="44"/>
      <c r="O32" s="44"/>
      <c r="P32" s="44"/>
      <c r="Q32" s="44"/>
      <c r="R32" s="44"/>
    </row>
    <row r="33" spans="1:18" ht="12.75">
      <c r="A33" s="23">
        <f t="shared" si="0"/>
        <v>7</v>
      </c>
      <c r="B33" s="194"/>
      <c r="C33" s="110">
        <v>41120</v>
      </c>
      <c r="D33" s="109">
        <v>0.94750000000000001</v>
      </c>
      <c r="E33" s="109">
        <v>0.87749999999999995</v>
      </c>
      <c r="F33" s="109">
        <v>0.875</v>
      </c>
      <c r="G33" s="109">
        <v>0.875</v>
      </c>
      <c r="H33" s="109">
        <v>0.88500000000000001</v>
      </c>
      <c r="I33" s="109">
        <v>0.87809999999999999</v>
      </c>
      <c r="J33" s="48"/>
      <c r="K33" s="48"/>
      <c r="L33" s="38"/>
      <c r="M33" s="44"/>
      <c r="N33" s="44"/>
      <c r="O33" s="44"/>
      <c r="P33" s="44"/>
      <c r="Q33" s="44"/>
      <c r="R33" s="44"/>
    </row>
    <row r="34" spans="1:18" ht="12.75">
      <c r="A34" s="23">
        <f t="shared" si="0"/>
        <v>8</v>
      </c>
      <c r="B34" s="194" t="str">
        <f>VLOOKUP(A34,Month!A:B,2,FALSE)</f>
        <v>August</v>
      </c>
      <c r="C34" s="110">
        <v>41127</v>
      </c>
      <c r="D34" s="109">
        <v>0.94750000000000001</v>
      </c>
      <c r="E34" s="109">
        <v>0.88</v>
      </c>
      <c r="F34" s="109">
        <v>0.87749999999999995</v>
      </c>
      <c r="G34" s="109">
        <v>0.87</v>
      </c>
      <c r="H34" s="109">
        <v>0.88500000000000001</v>
      </c>
      <c r="I34" s="109">
        <v>0.87809999999999999</v>
      </c>
      <c r="J34" s="48"/>
      <c r="K34" s="48"/>
      <c r="L34" s="38"/>
      <c r="M34" s="44"/>
      <c r="N34" s="44"/>
      <c r="O34" s="44"/>
      <c r="P34" s="44"/>
      <c r="Q34" s="44"/>
      <c r="R34" s="44"/>
    </row>
    <row r="35" spans="1:18" ht="12.75">
      <c r="A35" s="23">
        <f t="shared" si="0"/>
        <v>8</v>
      </c>
      <c r="B35" s="194"/>
      <c r="C35" s="110">
        <v>41134</v>
      </c>
      <c r="D35" s="109">
        <v>0.95</v>
      </c>
      <c r="E35" s="109">
        <v>0.88249999999999995</v>
      </c>
      <c r="F35" s="109">
        <v>0.88</v>
      </c>
      <c r="G35" s="109">
        <v>0.86499999999999999</v>
      </c>
      <c r="H35" s="109">
        <v>0.88500000000000001</v>
      </c>
      <c r="I35" s="109">
        <v>0.87809999999999999</v>
      </c>
      <c r="J35" s="48"/>
      <c r="K35" s="48"/>
      <c r="L35" s="38"/>
      <c r="M35" s="44"/>
      <c r="N35" s="44"/>
      <c r="O35" s="44"/>
      <c r="P35" s="44"/>
      <c r="Q35" s="44"/>
      <c r="R35" s="44"/>
    </row>
    <row r="36" spans="1:18" ht="12.75">
      <c r="A36" s="23">
        <f t="shared" si="0"/>
        <v>8</v>
      </c>
      <c r="B36" s="194"/>
      <c r="C36" s="110">
        <v>41141</v>
      </c>
      <c r="D36" s="109">
        <v>0.95250000000000001</v>
      </c>
      <c r="E36" s="109">
        <v>0.88500000000000001</v>
      </c>
      <c r="F36" s="109">
        <v>0.88</v>
      </c>
      <c r="G36" s="109">
        <v>0.86</v>
      </c>
      <c r="H36" s="109">
        <v>0.88749999999999996</v>
      </c>
      <c r="I36" s="109">
        <v>0.87809999999999999</v>
      </c>
      <c r="J36" s="48"/>
      <c r="K36" s="48"/>
      <c r="L36" s="38"/>
      <c r="M36" s="44"/>
      <c r="N36" s="44"/>
      <c r="O36" s="44"/>
      <c r="P36" s="44"/>
      <c r="Q36" s="44"/>
      <c r="R36" s="44"/>
    </row>
    <row r="37" spans="1:18" ht="12.75">
      <c r="A37" s="23">
        <f t="shared" si="0"/>
        <v>8</v>
      </c>
      <c r="B37" s="194"/>
      <c r="C37" s="110">
        <v>41148</v>
      </c>
      <c r="D37" s="109">
        <v>0.95499999999999996</v>
      </c>
      <c r="E37" s="109">
        <v>0.88749999999999996</v>
      </c>
      <c r="F37" s="109">
        <v>0.88</v>
      </c>
      <c r="G37" s="109">
        <v>0.85750000000000004</v>
      </c>
      <c r="H37" s="109">
        <v>0.88749999999999996</v>
      </c>
      <c r="I37" s="109">
        <v>0.87809999999999999</v>
      </c>
      <c r="J37" s="48"/>
      <c r="K37" s="48"/>
      <c r="L37" s="38"/>
      <c r="M37" s="44"/>
      <c r="N37" s="44"/>
      <c r="O37" s="44"/>
      <c r="P37" s="44"/>
      <c r="Q37" s="44"/>
      <c r="R37" s="44"/>
    </row>
    <row r="38" spans="1:18" ht="12.75">
      <c r="A38" s="23">
        <f t="shared" si="0"/>
        <v>9</v>
      </c>
      <c r="B38" s="194" t="str">
        <f>VLOOKUP(A38,Month!A:B,2,FALSE)</f>
        <v>September</v>
      </c>
      <c r="C38" s="110">
        <v>41155</v>
      </c>
      <c r="D38" s="109">
        <v>0.95499999999999996</v>
      </c>
      <c r="E38" s="109">
        <v>0.89</v>
      </c>
      <c r="F38" s="109">
        <v>0.88</v>
      </c>
      <c r="G38" s="109">
        <v>0.85250000000000004</v>
      </c>
      <c r="H38" s="109">
        <v>0.88500000000000001</v>
      </c>
      <c r="I38" s="109">
        <v>0.87690000000000001</v>
      </c>
      <c r="J38" s="48"/>
      <c r="K38" s="48"/>
      <c r="L38" s="38"/>
      <c r="M38" s="44"/>
      <c r="N38" s="44"/>
      <c r="O38" s="44"/>
      <c r="P38" s="44"/>
      <c r="Q38" s="44"/>
      <c r="R38" s="44"/>
    </row>
    <row r="39" spans="1:18" ht="12.75">
      <c r="A39" s="23">
        <f t="shared" si="0"/>
        <v>9</v>
      </c>
      <c r="B39" s="194"/>
      <c r="C39" s="110">
        <v>41162</v>
      </c>
      <c r="D39" s="109">
        <v>0.95750000000000002</v>
      </c>
      <c r="E39" s="109">
        <v>0.89</v>
      </c>
      <c r="F39" s="109">
        <v>0.87749999999999995</v>
      </c>
      <c r="G39" s="109">
        <v>0.84750000000000003</v>
      </c>
      <c r="H39" s="109">
        <v>0.88249999999999995</v>
      </c>
      <c r="I39" s="109">
        <v>0.87439999999999996</v>
      </c>
      <c r="J39" s="48"/>
      <c r="K39" s="48"/>
      <c r="L39" s="38"/>
      <c r="M39" s="44"/>
      <c r="N39" s="44"/>
      <c r="O39" s="44"/>
      <c r="P39" s="44"/>
      <c r="Q39" s="44"/>
      <c r="R39" s="44"/>
    </row>
    <row r="40" spans="1:18" ht="12.75">
      <c r="A40" s="23">
        <f t="shared" si="0"/>
        <v>9</v>
      </c>
      <c r="B40" s="194"/>
      <c r="C40" s="110">
        <v>41169</v>
      </c>
      <c r="D40" s="109">
        <v>0.95750000000000002</v>
      </c>
      <c r="E40" s="109">
        <v>0.89</v>
      </c>
      <c r="F40" s="109">
        <v>0.875</v>
      </c>
      <c r="G40" s="109">
        <v>0.84250000000000003</v>
      </c>
      <c r="H40" s="109">
        <v>0.88</v>
      </c>
      <c r="I40" s="109">
        <v>0.87190000000000001</v>
      </c>
      <c r="J40" s="48"/>
      <c r="K40" s="48"/>
      <c r="L40" s="38"/>
      <c r="M40" s="44"/>
      <c r="N40" s="44"/>
      <c r="O40" s="44"/>
      <c r="P40" s="44"/>
      <c r="Q40" s="44"/>
      <c r="R40" s="44"/>
    </row>
    <row r="41" spans="1:18" ht="12.75">
      <c r="A41" s="23">
        <f t="shared" si="0"/>
        <v>9</v>
      </c>
      <c r="B41" s="194"/>
      <c r="C41" s="110">
        <v>41176</v>
      </c>
      <c r="D41" s="109">
        <v>0.95750000000000002</v>
      </c>
      <c r="E41" s="109">
        <v>0.89</v>
      </c>
      <c r="F41" s="109">
        <v>0.87250000000000005</v>
      </c>
      <c r="G41" s="109">
        <v>0.83750000000000002</v>
      </c>
      <c r="H41" s="109">
        <v>0.87749999999999995</v>
      </c>
      <c r="I41" s="109">
        <v>0.86939999999999995</v>
      </c>
      <c r="J41" s="48"/>
      <c r="K41" s="48"/>
      <c r="L41" s="38"/>
      <c r="M41" s="44"/>
      <c r="N41" s="44"/>
      <c r="O41" s="44"/>
      <c r="P41" s="44"/>
      <c r="Q41" s="44"/>
      <c r="R41" s="44"/>
    </row>
    <row r="42" spans="1:18" ht="12.75">
      <c r="A42" s="23">
        <f t="shared" si="0"/>
        <v>10</v>
      </c>
      <c r="B42" s="194" t="str">
        <f>VLOOKUP(A42,Month!A:B,2,FALSE)</f>
        <v>October</v>
      </c>
      <c r="C42" s="110">
        <v>41183</v>
      </c>
      <c r="D42" s="109">
        <v>0.95750000000000002</v>
      </c>
      <c r="E42" s="109">
        <v>0.89</v>
      </c>
      <c r="F42" s="109">
        <v>0.87</v>
      </c>
      <c r="G42" s="109">
        <v>0.83250000000000002</v>
      </c>
      <c r="H42" s="109">
        <v>0.875</v>
      </c>
      <c r="I42" s="109">
        <v>0.8669</v>
      </c>
      <c r="J42" s="48"/>
      <c r="K42" s="48"/>
      <c r="L42" s="38"/>
      <c r="M42" s="44"/>
      <c r="N42" s="44"/>
      <c r="O42" s="44"/>
      <c r="P42" s="44"/>
      <c r="Q42" s="44"/>
      <c r="R42" s="44"/>
    </row>
    <row r="43" spans="1:18" ht="12.75">
      <c r="A43" s="23">
        <f t="shared" si="0"/>
        <v>10</v>
      </c>
      <c r="B43" s="194"/>
      <c r="C43" s="110">
        <v>41190</v>
      </c>
      <c r="D43" s="109">
        <v>0.95750000000000002</v>
      </c>
      <c r="E43" s="109">
        <v>0.89</v>
      </c>
      <c r="F43" s="109">
        <v>0.86750000000000005</v>
      </c>
      <c r="G43" s="109">
        <v>0.82750000000000001</v>
      </c>
      <c r="H43" s="109">
        <v>0.875</v>
      </c>
      <c r="I43" s="109">
        <v>0.86499999999999999</v>
      </c>
      <c r="J43" s="48"/>
      <c r="K43" s="48"/>
      <c r="L43" s="38"/>
      <c r="M43" s="44"/>
      <c r="N43" s="44"/>
      <c r="O43" s="44"/>
      <c r="P43" s="44"/>
      <c r="Q43" s="44"/>
      <c r="R43" s="44"/>
    </row>
    <row r="44" spans="1:18" ht="12.75">
      <c r="A44" s="23">
        <f t="shared" si="0"/>
        <v>10</v>
      </c>
      <c r="B44" s="194"/>
      <c r="C44" s="110">
        <v>41197</v>
      </c>
      <c r="D44" s="109"/>
      <c r="E44" s="109">
        <v>0.89</v>
      </c>
      <c r="F44" s="109">
        <v>0.86499999999999999</v>
      </c>
      <c r="G44" s="109">
        <v>0.82499999999999996</v>
      </c>
      <c r="H44" s="109">
        <v>0.875</v>
      </c>
      <c r="I44" s="109">
        <v>0.86380000000000001</v>
      </c>
      <c r="J44" s="48"/>
      <c r="K44" s="48"/>
      <c r="L44" s="38"/>
      <c r="M44" s="44"/>
      <c r="N44" s="44"/>
      <c r="O44" s="44"/>
      <c r="P44" s="44"/>
      <c r="Q44" s="44"/>
      <c r="R44" s="44"/>
    </row>
    <row r="45" spans="1:18" ht="12.75">
      <c r="A45" s="23">
        <f t="shared" si="0"/>
        <v>10</v>
      </c>
      <c r="B45" s="194"/>
      <c r="C45" s="110">
        <v>41204</v>
      </c>
      <c r="D45" s="109"/>
      <c r="E45" s="109">
        <v>0.89</v>
      </c>
      <c r="F45" s="109">
        <v>0.86250000000000004</v>
      </c>
      <c r="G45" s="109">
        <v>0.82250000000000001</v>
      </c>
      <c r="H45" s="109">
        <v>0.87250000000000005</v>
      </c>
      <c r="I45" s="109">
        <v>0.8619</v>
      </c>
      <c r="J45" s="48"/>
      <c r="K45" s="48"/>
      <c r="L45" s="38"/>
      <c r="M45" s="44"/>
      <c r="N45" s="44"/>
      <c r="O45" s="44"/>
      <c r="P45" s="44"/>
      <c r="Q45" s="44"/>
      <c r="R45" s="44"/>
    </row>
    <row r="46" spans="1:18" ht="12.75">
      <c r="A46" s="23">
        <f t="shared" si="0"/>
        <v>10</v>
      </c>
      <c r="B46" s="194"/>
      <c r="C46" s="110">
        <v>41211</v>
      </c>
      <c r="D46" s="109"/>
      <c r="E46" s="109">
        <v>0.89</v>
      </c>
      <c r="F46" s="109">
        <v>0.86</v>
      </c>
      <c r="G46" s="109">
        <v>0.82250000000000001</v>
      </c>
      <c r="H46" s="109">
        <v>0.87</v>
      </c>
      <c r="I46" s="109">
        <v>0.86060000000000003</v>
      </c>
      <c r="J46" s="48"/>
      <c r="K46" s="48"/>
      <c r="L46" s="38"/>
      <c r="M46" s="44"/>
      <c r="N46" s="44"/>
      <c r="O46" s="44"/>
      <c r="P46" s="44"/>
      <c r="Q46" s="44"/>
      <c r="R46" s="44"/>
    </row>
    <row r="47" spans="1:18" ht="12.75">
      <c r="A47" s="23">
        <f t="shared" si="0"/>
        <v>11</v>
      </c>
      <c r="B47" s="194" t="str">
        <f>VLOOKUP(A47,Month!A:B,2,FALSE)</f>
        <v>November</v>
      </c>
      <c r="C47" s="110">
        <v>41218</v>
      </c>
      <c r="D47" s="109"/>
      <c r="E47" s="109">
        <v>0.89</v>
      </c>
      <c r="F47" s="109">
        <v>0.85750000000000004</v>
      </c>
      <c r="G47" s="109">
        <v>0.82250000000000001</v>
      </c>
      <c r="H47" s="109">
        <v>0.86750000000000005</v>
      </c>
      <c r="I47" s="109">
        <v>0.85940000000000005</v>
      </c>
      <c r="J47" s="48"/>
      <c r="K47" s="48"/>
      <c r="L47" s="38"/>
      <c r="M47" s="44"/>
      <c r="N47" s="44"/>
      <c r="O47" s="44"/>
      <c r="P47" s="44"/>
      <c r="Q47" s="44"/>
      <c r="R47" s="44"/>
    </row>
    <row r="48" spans="1:18" ht="12.75">
      <c r="A48" s="23">
        <f t="shared" si="0"/>
        <v>11</v>
      </c>
      <c r="B48" s="194"/>
      <c r="C48" s="110">
        <v>41225</v>
      </c>
      <c r="D48" s="109"/>
      <c r="E48" s="109">
        <v>0.89249999999999996</v>
      </c>
      <c r="F48" s="109">
        <v>0.85499999999999998</v>
      </c>
      <c r="G48" s="109">
        <v>0.82</v>
      </c>
      <c r="H48" s="109">
        <v>0.86750000000000005</v>
      </c>
      <c r="I48" s="109">
        <v>0.85880000000000001</v>
      </c>
      <c r="J48" s="48"/>
      <c r="K48" s="48"/>
      <c r="L48" s="38"/>
      <c r="M48" s="44"/>
      <c r="N48" s="44"/>
      <c r="O48" s="44"/>
      <c r="P48" s="44"/>
      <c r="Q48" s="44"/>
      <c r="R48" s="44"/>
    </row>
    <row r="49" spans="1:18" ht="12.75">
      <c r="A49" s="23">
        <f t="shared" si="0"/>
        <v>11</v>
      </c>
      <c r="B49" s="194"/>
      <c r="C49" s="110">
        <v>41232</v>
      </c>
      <c r="D49" s="109"/>
      <c r="E49" s="109">
        <v>0.89500000000000002</v>
      </c>
      <c r="F49" s="109">
        <v>0.85499999999999998</v>
      </c>
      <c r="G49" s="109">
        <v>0.82</v>
      </c>
      <c r="H49" s="109">
        <v>0.87</v>
      </c>
      <c r="I49" s="109">
        <v>0.86</v>
      </c>
      <c r="J49" s="48"/>
      <c r="K49" s="48"/>
      <c r="L49" s="38"/>
      <c r="M49" s="44"/>
      <c r="N49" s="44"/>
      <c r="O49" s="44"/>
      <c r="P49" s="44"/>
      <c r="Q49" s="44"/>
      <c r="R49" s="44"/>
    </row>
    <row r="50" spans="1:18" ht="12.75">
      <c r="A50" s="23">
        <f t="shared" si="0"/>
        <v>11</v>
      </c>
      <c r="B50" s="194"/>
      <c r="C50" s="110">
        <v>41239</v>
      </c>
      <c r="D50" s="109"/>
      <c r="E50" s="109">
        <v>0.89749999999999996</v>
      </c>
      <c r="F50" s="109">
        <v>0.85499999999999998</v>
      </c>
      <c r="G50" s="109">
        <v>0.82</v>
      </c>
      <c r="H50" s="109">
        <v>0.87</v>
      </c>
      <c r="I50" s="109">
        <v>0.86060000000000003</v>
      </c>
      <c r="J50" s="48"/>
      <c r="K50" s="48"/>
      <c r="L50" s="38"/>
      <c r="M50" s="44"/>
      <c r="N50" s="44"/>
      <c r="O50" s="44"/>
      <c r="P50" s="44"/>
      <c r="Q50" s="44"/>
      <c r="R50" s="44"/>
    </row>
    <row r="51" spans="1:18" ht="12.75">
      <c r="A51" s="23">
        <f t="shared" si="0"/>
        <v>12</v>
      </c>
      <c r="B51" s="194" t="str">
        <f>VLOOKUP(A51,Month!A:B,2,FALSE)</f>
        <v>December</v>
      </c>
      <c r="C51" s="110">
        <v>41246</v>
      </c>
      <c r="D51" s="109"/>
      <c r="E51" s="109">
        <v>0.89749999999999996</v>
      </c>
      <c r="F51" s="109">
        <v>0.85499999999999998</v>
      </c>
      <c r="G51" s="109">
        <v>0.82</v>
      </c>
      <c r="H51" s="109">
        <v>0.87</v>
      </c>
      <c r="I51" s="109">
        <v>0.86060000000000003</v>
      </c>
      <c r="J51" s="49"/>
      <c r="K51" s="49"/>
      <c r="L51" s="38"/>
      <c r="M51" s="44"/>
      <c r="N51" s="44"/>
      <c r="O51" s="44"/>
      <c r="P51" s="44"/>
      <c r="Q51" s="44"/>
      <c r="R51" s="44"/>
    </row>
    <row r="52" spans="1:18" ht="12.75">
      <c r="A52" s="23">
        <f t="shared" si="0"/>
        <v>12</v>
      </c>
      <c r="B52" s="194"/>
      <c r="C52" s="110">
        <v>41253</v>
      </c>
      <c r="D52" s="109"/>
      <c r="E52" s="109">
        <v>0.89749999999999996</v>
      </c>
      <c r="F52" s="109">
        <v>0.85250000000000004</v>
      </c>
      <c r="G52" s="109">
        <v>0.82250000000000001</v>
      </c>
      <c r="H52" s="109">
        <v>0.87</v>
      </c>
      <c r="I52" s="109">
        <v>0.86060000000000003</v>
      </c>
      <c r="J52" s="48"/>
      <c r="K52" s="48"/>
      <c r="L52" s="38"/>
      <c r="M52" s="44"/>
      <c r="N52" s="44"/>
      <c r="O52" s="44"/>
      <c r="P52" s="44"/>
      <c r="Q52" s="44"/>
      <c r="R52" s="44"/>
    </row>
    <row r="53" spans="1:18" ht="12.75">
      <c r="A53" s="23">
        <f t="shared" si="0"/>
        <v>12</v>
      </c>
      <c r="B53" s="194"/>
      <c r="C53" s="110">
        <v>41260</v>
      </c>
      <c r="D53" s="109"/>
      <c r="E53" s="109">
        <v>0.9</v>
      </c>
      <c r="F53" s="109">
        <v>0.85250000000000004</v>
      </c>
      <c r="G53" s="109">
        <v>0.82250000000000001</v>
      </c>
      <c r="H53" s="109">
        <v>0.87</v>
      </c>
      <c r="I53" s="109">
        <v>0.86129999999999995</v>
      </c>
      <c r="J53" s="48"/>
      <c r="K53" s="48"/>
      <c r="L53" s="38"/>
      <c r="M53" s="44"/>
      <c r="N53" s="44"/>
      <c r="O53" s="44"/>
      <c r="P53" s="44"/>
      <c r="Q53" s="44"/>
      <c r="R53" s="44"/>
    </row>
    <row r="54" spans="1:18" ht="12.75">
      <c r="A54" s="23">
        <f t="shared" si="0"/>
        <v>12</v>
      </c>
      <c r="B54" s="194"/>
      <c r="C54" s="110">
        <v>41267</v>
      </c>
      <c r="D54" s="109"/>
      <c r="E54" s="109">
        <v>0.9</v>
      </c>
      <c r="F54" s="109">
        <v>0.85</v>
      </c>
      <c r="G54" s="109">
        <v>0.82499999999999996</v>
      </c>
      <c r="H54" s="109">
        <v>0.87250000000000005</v>
      </c>
      <c r="I54" s="109">
        <v>0.8619</v>
      </c>
      <c r="J54" s="37"/>
      <c r="K54" s="37"/>
      <c r="L54" s="38"/>
    </row>
    <row r="55" spans="1:18" ht="12.75">
      <c r="C55" s="109" t="s">
        <v>235</v>
      </c>
      <c r="D55" s="109">
        <f>SUBTOTAL(1,D2:D54)</f>
        <v>0.93547619047619079</v>
      </c>
      <c r="E55" s="109">
        <v>0.87439999999999996</v>
      </c>
      <c r="F55" s="109">
        <v>0.8589</v>
      </c>
      <c r="G55" s="109">
        <v>0.85640000000000005</v>
      </c>
      <c r="H55" s="109">
        <v>0.84670000000000001</v>
      </c>
      <c r="I55" s="109">
        <v>0.85929999999999995</v>
      </c>
      <c r="J55" s="38"/>
      <c r="K55" s="38"/>
      <c r="L55" s="38"/>
    </row>
    <row r="57" spans="1:18" ht="11.25">
      <c r="C57" s="111"/>
      <c r="D57" s="111"/>
      <c r="E57" s="41"/>
      <c r="F57" s="41"/>
      <c r="I57" s="111"/>
    </row>
    <row r="58" spans="1:18" ht="11.25">
      <c r="C58" s="42"/>
      <c r="D58" s="42"/>
      <c r="E58" s="43"/>
      <c r="F58" s="43"/>
      <c r="G58" s="43"/>
      <c r="H58" s="43"/>
      <c r="I58" s="111"/>
    </row>
    <row r="59" spans="1:18" ht="11.25">
      <c r="C59" s="45"/>
      <c r="D59" s="45"/>
      <c r="E59" s="43"/>
      <c r="F59" s="43"/>
      <c r="G59" s="43"/>
      <c r="H59" s="43"/>
      <c r="I59" s="111"/>
    </row>
    <row r="60" spans="1:18" ht="11.25">
      <c r="C60" s="42"/>
      <c r="D60" s="42"/>
      <c r="E60" s="43"/>
      <c r="F60" s="43"/>
      <c r="G60" s="43"/>
      <c r="H60" s="43"/>
      <c r="I60" s="111"/>
    </row>
    <row r="61" spans="1:18" ht="11.25">
      <c r="C61" s="45"/>
      <c r="D61" s="45"/>
      <c r="E61" s="43"/>
      <c r="F61" s="43"/>
      <c r="G61" s="43"/>
      <c r="H61" s="43"/>
      <c r="I61" s="111"/>
    </row>
    <row r="62" spans="1:18" ht="11.25">
      <c r="C62" s="42"/>
      <c r="D62" s="42"/>
      <c r="E62" s="43"/>
      <c r="F62" s="43"/>
      <c r="G62" s="43"/>
      <c r="H62" s="43"/>
      <c r="I62" s="111"/>
    </row>
    <row r="63" spans="1:18" ht="11.25">
      <c r="C63" s="45"/>
      <c r="D63" s="45"/>
      <c r="E63" s="43"/>
      <c r="F63" s="46"/>
      <c r="G63" s="46"/>
      <c r="H63" s="46"/>
      <c r="I63" s="111"/>
    </row>
    <row r="64" spans="1:18" ht="11.25">
      <c r="C64" s="42"/>
      <c r="D64" s="42"/>
      <c r="E64" s="43"/>
      <c r="F64" s="46"/>
      <c r="G64" s="46"/>
      <c r="H64" s="46"/>
      <c r="I64" s="111"/>
    </row>
    <row r="65" spans="3:9" ht="11.25">
      <c r="C65" s="45"/>
      <c r="D65" s="45"/>
      <c r="E65" s="43"/>
      <c r="F65" s="46"/>
      <c r="G65" s="46"/>
      <c r="H65" s="46"/>
      <c r="I65" s="111"/>
    </row>
    <row r="66" spans="3:9" ht="11.25">
      <c r="C66" s="42"/>
      <c r="D66" s="42"/>
      <c r="E66" s="43"/>
      <c r="F66" s="43"/>
      <c r="G66" s="43"/>
      <c r="H66" s="43"/>
      <c r="I66" s="111"/>
    </row>
    <row r="67" spans="3:9" ht="11.25">
      <c r="C67" s="45"/>
      <c r="D67" s="45"/>
      <c r="E67" s="43"/>
      <c r="F67" s="46"/>
      <c r="G67" s="46"/>
      <c r="H67" s="46"/>
      <c r="I67" s="111"/>
    </row>
    <row r="68" spans="3:9" ht="11.25">
      <c r="C68" s="42"/>
      <c r="D68" s="42"/>
      <c r="E68" s="43"/>
      <c r="F68" s="46"/>
      <c r="G68" s="46"/>
      <c r="H68" s="46"/>
      <c r="I68" s="111"/>
    </row>
    <row r="69" spans="3:9" ht="11.25">
      <c r="C69" s="45"/>
      <c r="D69" s="45"/>
      <c r="E69" s="43"/>
      <c r="F69" s="46"/>
      <c r="G69" s="46"/>
      <c r="H69" s="46"/>
      <c r="I69" s="111"/>
    </row>
    <row r="70" spans="3:9" ht="11.25">
      <c r="C70" s="42"/>
      <c r="D70" s="42"/>
      <c r="E70" s="43"/>
      <c r="F70" s="46"/>
      <c r="G70" s="46"/>
      <c r="H70" s="46"/>
      <c r="I70" s="111"/>
    </row>
    <row r="71" spans="3:9" ht="11.25">
      <c r="C71" s="45"/>
      <c r="D71" s="45"/>
      <c r="E71" s="43"/>
      <c r="F71" s="46"/>
      <c r="G71" s="43"/>
      <c r="H71" s="43"/>
      <c r="I71" s="111"/>
    </row>
    <row r="72" spans="3:9" ht="11.25">
      <c r="C72" s="42"/>
      <c r="D72" s="42"/>
      <c r="E72" s="43"/>
      <c r="F72" s="47"/>
      <c r="G72" s="47"/>
      <c r="H72" s="47"/>
      <c r="I72" s="111"/>
    </row>
    <row r="73" spans="3:9" ht="11.25">
      <c r="C73" s="45"/>
      <c r="D73" s="45"/>
      <c r="E73" s="43"/>
      <c r="F73" s="47"/>
      <c r="G73" s="47"/>
      <c r="H73" s="47"/>
      <c r="I73" s="111"/>
    </row>
    <row r="74" spans="3:9" ht="11.25">
      <c r="C74" s="42"/>
      <c r="D74" s="42"/>
      <c r="E74" s="43"/>
      <c r="F74" s="47"/>
      <c r="G74" s="46"/>
      <c r="H74" s="46"/>
      <c r="I74" s="111"/>
    </row>
    <row r="75" spans="3:9" ht="11.25">
      <c r="C75" s="45"/>
      <c r="D75" s="45"/>
      <c r="E75" s="43"/>
      <c r="F75" s="43"/>
      <c r="G75" s="43"/>
      <c r="H75" s="43"/>
      <c r="I75" s="111"/>
    </row>
    <row r="76" spans="3:9" ht="11.25">
      <c r="C76" s="42"/>
      <c r="D76" s="42"/>
      <c r="E76" s="43"/>
      <c r="F76" s="43"/>
      <c r="G76" s="43"/>
      <c r="H76" s="43"/>
      <c r="I76" s="111"/>
    </row>
    <row r="77" spans="3:9" ht="11.25">
      <c r="C77" s="45"/>
      <c r="D77" s="45"/>
      <c r="E77" s="43"/>
      <c r="F77" s="43"/>
      <c r="G77" s="43"/>
      <c r="H77" s="43"/>
      <c r="I77" s="111"/>
    </row>
    <row r="78" spans="3:9" ht="11.25">
      <c r="C78" s="42"/>
      <c r="D78" s="42"/>
      <c r="E78" s="43"/>
      <c r="F78" s="43"/>
      <c r="G78" s="43"/>
      <c r="H78" s="43"/>
      <c r="I78" s="111"/>
    </row>
    <row r="79" spans="3:9" ht="11.25">
      <c r="C79" s="45"/>
      <c r="D79" s="45"/>
      <c r="E79" s="43"/>
      <c r="F79" s="43"/>
      <c r="G79" s="43"/>
      <c r="H79" s="43"/>
      <c r="I79" s="111"/>
    </row>
    <row r="80" spans="3:9" ht="11.25">
      <c r="C80" s="42"/>
      <c r="D80" s="42"/>
      <c r="E80" s="43"/>
      <c r="F80" s="46"/>
      <c r="G80" s="46"/>
      <c r="H80" s="46"/>
      <c r="I80" s="111"/>
    </row>
    <row r="81" spans="3:9" ht="11.25">
      <c r="C81" s="45"/>
      <c r="D81" s="45"/>
      <c r="E81" s="43"/>
      <c r="F81" s="46"/>
      <c r="G81" s="46"/>
      <c r="H81" s="46"/>
      <c r="I81" s="111"/>
    </row>
    <row r="82" spans="3:9" ht="11.25">
      <c r="C82" s="42"/>
      <c r="D82" s="42"/>
      <c r="E82" s="43"/>
      <c r="F82" s="46"/>
      <c r="G82" s="46"/>
      <c r="H82" s="46"/>
      <c r="I82" s="111"/>
    </row>
    <row r="83" spans="3:9" ht="11.25">
      <c r="C83" s="45"/>
      <c r="D83" s="45"/>
      <c r="E83" s="43"/>
      <c r="F83" s="46"/>
      <c r="G83" s="46"/>
      <c r="H83" s="46"/>
      <c r="I83" s="111"/>
    </row>
    <row r="84" spans="3:9" ht="11.25">
      <c r="C84" s="42"/>
      <c r="D84" s="42"/>
      <c r="E84" s="43"/>
      <c r="F84" s="43"/>
      <c r="G84" s="43"/>
      <c r="H84" s="43"/>
      <c r="I84" s="111"/>
    </row>
    <row r="85" spans="3:9" ht="11.25">
      <c r="C85" s="45"/>
      <c r="D85" s="45"/>
      <c r="E85" s="43"/>
      <c r="F85" s="43"/>
      <c r="G85" s="43"/>
      <c r="H85" s="43"/>
      <c r="I85" s="111"/>
    </row>
    <row r="86" spans="3:9" ht="11.25">
      <c r="C86" s="42"/>
      <c r="D86" s="42"/>
      <c r="E86" s="43"/>
      <c r="F86" s="43"/>
      <c r="G86" s="43"/>
      <c r="H86" s="43"/>
      <c r="I86" s="111"/>
    </row>
    <row r="87" spans="3:9" ht="11.25">
      <c r="C87" s="45"/>
      <c r="D87" s="45"/>
      <c r="E87" s="43"/>
      <c r="F87" s="43"/>
      <c r="G87" s="43"/>
      <c r="H87" s="43"/>
      <c r="I87" s="111"/>
    </row>
    <row r="88" spans="3:9" ht="11.25">
      <c r="C88" s="42"/>
      <c r="D88" s="42"/>
      <c r="E88" s="43"/>
      <c r="F88" s="43"/>
      <c r="G88" s="43"/>
      <c r="H88" s="43"/>
      <c r="I88" s="111"/>
    </row>
    <row r="89" spans="3:9" ht="11.25">
      <c r="C89" s="45"/>
      <c r="D89" s="45"/>
      <c r="E89" s="43"/>
      <c r="F89" s="48"/>
      <c r="G89" s="48"/>
      <c r="H89" s="48"/>
      <c r="I89" s="111"/>
    </row>
    <row r="90" spans="3:9" ht="11.25">
      <c r="C90" s="42"/>
      <c r="D90" s="42"/>
      <c r="E90" s="43"/>
      <c r="F90" s="48"/>
      <c r="G90" s="48"/>
      <c r="H90" s="48"/>
      <c r="I90" s="111"/>
    </row>
    <row r="91" spans="3:9" ht="11.25">
      <c r="C91" s="45"/>
      <c r="D91" s="45"/>
      <c r="E91" s="43"/>
      <c r="F91" s="48"/>
      <c r="G91" s="48"/>
      <c r="H91" s="48"/>
      <c r="I91" s="111"/>
    </row>
    <row r="92" spans="3:9" ht="11.25">
      <c r="C92" s="42"/>
      <c r="D92" s="42"/>
      <c r="E92" s="43"/>
      <c r="F92" s="48"/>
      <c r="G92" s="48"/>
      <c r="H92" s="48"/>
      <c r="I92" s="111"/>
    </row>
    <row r="93" spans="3:9" ht="11.25">
      <c r="C93" s="45"/>
      <c r="D93" s="45"/>
      <c r="E93" s="43"/>
      <c r="F93" s="48"/>
      <c r="G93" s="48"/>
      <c r="H93" s="48"/>
      <c r="I93" s="111"/>
    </row>
    <row r="94" spans="3:9" ht="11.25">
      <c r="C94" s="42"/>
      <c r="D94" s="42"/>
      <c r="E94" s="43"/>
      <c r="F94" s="48"/>
      <c r="G94" s="48"/>
      <c r="H94" s="48"/>
      <c r="I94" s="111"/>
    </row>
    <row r="95" spans="3:9" ht="11.25">
      <c r="C95" s="45"/>
      <c r="D95" s="45"/>
      <c r="E95" s="43"/>
      <c r="F95" s="48"/>
      <c r="G95" s="48"/>
      <c r="H95" s="48"/>
      <c r="I95" s="111"/>
    </row>
    <row r="96" spans="3:9" ht="11.25">
      <c r="C96" s="42"/>
      <c r="D96" s="42"/>
      <c r="E96" s="43"/>
      <c r="F96" s="48"/>
      <c r="G96" s="48"/>
      <c r="H96" s="48"/>
      <c r="I96" s="111"/>
    </row>
    <row r="97" spans="3:9" ht="11.25">
      <c r="C97" s="45"/>
      <c r="D97" s="45"/>
      <c r="E97" s="43"/>
      <c r="F97" s="48"/>
      <c r="G97" s="48"/>
      <c r="H97" s="48"/>
      <c r="I97" s="111"/>
    </row>
    <row r="98" spans="3:9" ht="11.25">
      <c r="C98" s="42"/>
      <c r="D98" s="42"/>
      <c r="E98" s="43"/>
      <c r="F98" s="48"/>
      <c r="G98" s="48"/>
      <c r="H98" s="48"/>
      <c r="I98" s="111"/>
    </row>
    <row r="99" spans="3:9" ht="11.25">
      <c r="C99" s="45"/>
      <c r="D99" s="45"/>
      <c r="E99" s="43"/>
      <c r="F99" s="48"/>
      <c r="G99" s="48"/>
      <c r="H99" s="48"/>
      <c r="I99" s="111"/>
    </row>
    <row r="100" spans="3:9" ht="11.25">
      <c r="C100" s="42"/>
      <c r="D100" s="42"/>
      <c r="E100" s="43"/>
      <c r="F100" s="48"/>
      <c r="G100" s="48"/>
      <c r="H100" s="48"/>
      <c r="I100" s="111"/>
    </row>
    <row r="101" spans="3:9" ht="11.25">
      <c r="C101" s="45"/>
      <c r="D101" s="45"/>
      <c r="E101" s="43"/>
      <c r="F101" s="48"/>
      <c r="G101" s="48"/>
      <c r="H101" s="48"/>
      <c r="I101" s="111"/>
    </row>
    <row r="102" spans="3:9" ht="11.25">
      <c r="C102" s="42"/>
      <c r="D102" s="42"/>
      <c r="E102" s="43"/>
      <c r="F102" s="48"/>
      <c r="G102" s="48"/>
      <c r="H102" s="48"/>
      <c r="I102" s="111"/>
    </row>
    <row r="103" spans="3:9" ht="11.25">
      <c r="C103" s="45"/>
      <c r="D103" s="45"/>
      <c r="E103" s="43"/>
      <c r="F103" s="48"/>
      <c r="G103" s="48"/>
      <c r="H103" s="48"/>
      <c r="I103" s="111"/>
    </row>
    <row r="104" spans="3:9" ht="11.25">
      <c r="C104" s="42"/>
      <c r="D104" s="42"/>
      <c r="E104" s="43"/>
      <c r="F104" s="48"/>
      <c r="G104" s="48"/>
      <c r="H104" s="48"/>
      <c r="I104" s="111"/>
    </row>
    <row r="105" spans="3:9" ht="11.25">
      <c r="C105" s="45"/>
      <c r="D105" s="45"/>
      <c r="E105" s="43"/>
      <c r="F105" s="48"/>
      <c r="G105" s="48"/>
      <c r="H105" s="48"/>
      <c r="I105" s="111"/>
    </row>
    <row r="106" spans="3:9" ht="11.25">
      <c r="C106" s="42"/>
      <c r="D106" s="42"/>
      <c r="E106" s="43"/>
      <c r="F106" s="48"/>
      <c r="G106" s="48"/>
      <c r="H106" s="48"/>
      <c r="I106" s="111"/>
    </row>
    <row r="107" spans="3:9" ht="11.25">
      <c r="C107" s="45"/>
      <c r="D107" s="45"/>
      <c r="E107" s="43"/>
      <c r="F107" s="49"/>
      <c r="G107" s="49"/>
      <c r="H107" s="49"/>
      <c r="I107" s="111"/>
    </row>
    <row r="108" spans="3:9" ht="11.25">
      <c r="C108" s="42"/>
      <c r="D108" s="42"/>
      <c r="E108" s="43"/>
      <c r="F108" s="48"/>
      <c r="G108" s="48"/>
      <c r="H108" s="48"/>
      <c r="I108" s="111"/>
    </row>
    <row r="109" spans="3:9" ht="11.25">
      <c r="C109" s="45"/>
      <c r="D109" s="45"/>
      <c r="E109" s="43"/>
      <c r="F109" s="48"/>
      <c r="G109" s="48"/>
      <c r="H109" s="48"/>
      <c r="I109" s="111"/>
    </row>
    <row r="110" spans="3:9" ht="11.25">
      <c r="C110" s="45"/>
      <c r="D110" s="45"/>
      <c r="E110" s="43"/>
      <c r="F110" s="48"/>
      <c r="G110" s="48"/>
      <c r="H110" s="48"/>
      <c r="I110" s="111"/>
    </row>
  </sheetData>
  <mergeCells count="12">
    <mergeCell ref="B2:B7"/>
    <mergeCell ref="B51:B54"/>
    <mergeCell ref="B25:B28"/>
    <mergeCell ref="B38:B41"/>
    <mergeCell ref="B47:B50"/>
    <mergeCell ref="B42:B46"/>
    <mergeCell ref="B12:B15"/>
    <mergeCell ref="B8:B11"/>
    <mergeCell ref="B34:B37"/>
    <mergeCell ref="B29:B33"/>
    <mergeCell ref="B21:B24"/>
    <mergeCell ref="B16:B20"/>
  </mergeCells>
  <phoneticPr fontId="3"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indexed="41"/>
    <pageSetUpPr fitToPage="1"/>
  </sheetPr>
  <dimension ref="A1:O2"/>
  <sheetViews>
    <sheetView zoomScaleNormal="100" workbookViewId="0">
      <selection activeCell="D189" sqref="D189:E190"/>
    </sheetView>
  </sheetViews>
  <sheetFormatPr defaultRowHeight="12.75"/>
  <sheetData>
    <row r="1" spans="1:15" ht="12.75" customHeight="1">
      <c r="A1" s="191" t="s">
        <v>4</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honeticPr fontId="3" type="noConversion"/>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32771" r:id="rId4" name="CommandButton4">
          <controlPr defaultSize="0" print="0" autoLine="0" autoPict="0" r:id="rId5">
            <anchor moveWithCells="1">
              <from>
                <xdr:col>11</xdr:col>
                <xdr:colOff>47625</xdr:colOff>
                <xdr:row>0</xdr:row>
                <xdr:rowOff>38100</xdr:rowOff>
              </from>
              <to>
                <xdr:col>12</xdr:col>
                <xdr:colOff>285750</xdr:colOff>
                <xdr:row>1</xdr:row>
                <xdr:rowOff>133350</xdr:rowOff>
              </to>
            </anchor>
          </controlPr>
        </control>
      </mc:Choice>
      <mc:Fallback>
        <control shapeId="32771" r:id="rId4" name="CommandButton4"/>
      </mc:Fallback>
    </mc:AlternateContent>
  </control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O56"/>
  <sheetViews>
    <sheetView topLeftCell="B16" zoomScale="130" zoomScaleNormal="130" workbookViewId="0">
      <selection activeCell="D197" sqref="D197:E199"/>
    </sheetView>
  </sheetViews>
  <sheetFormatPr defaultColWidth="45.140625" defaultRowHeight="10.5"/>
  <cols>
    <col min="1" max="1" width="12.85546875" style="23" bestFit="1" customWidth="1"/>
    <col min="2" max="2" width="10" style="23" bestFit="1" customWidth="1"/>
    <col min="3" max="3" width="10.140625" style="23" bestFit="1" customWidth="1"/>
    <col min="4" max="8" width="7.5703125" style="23" bestFit="1" customWidth="1"/>
    <col min="9" max="9" width="8" style="23" bestFit="1" customWidth="1"/>
    <col min="10" max="16384" width="45.140625" style="23"/>
  </cols>
  <sheetData>
    <row r="1" spans="1:15" ht="11.25">
      <c r="A1" s="23" t="s">
        <v>107</v>
      </c>
      <c r="B1" s="23" t="s">
        <v>121</v>
      </c>
      <c r="C1" s="111"/>
      <c r="D1" s="111">
        <v>2012</v>
      </c>
      <c r="E1" s="111">
        <v>2011</v>
      </c>
      <c r="F1" s="111">
        <v>2010</v>
      </c>
      <c r="G1" s="111">
        <v>2009</v>
      </c>
      <c r="H1" s="111">
        <v>2008</v>
      </c>
      <c r="I1" s="163" t="s">
        <v>260</v>
      </c>
    </row>
    <row r="2" spans="1:15" ht="11.25">
      <c r="A2" s="23">
        <v>1</v>
      </c>
      <c r="B2" s="194" t="str">
        <f>VLOOKUP(A2,Month!A:B,2,FALSE)</f>
        <v>January</v>
      </c>
      <c r="C2" s="114">
        <v>40903</v>
      </c>
      <c r="D2" s="123">
        <f>E54</f>
        <v>54</v>
      </c>
      <c r="E2" s="111"/>
      <c r="F2" s="111"/>
      <c r="G2" s="111">
        <v>26</v>
      </c>
      <c r="H2" s="111">
        <v>60.5</v>
      </c>
      <c r="I2" s="111">
        <v>51.88</v>
      </c>
      <c r="K2" s="38"/>
      <c r="L2" s="38"/>
      <c r="M2" s="38"/>
      <c r="N2" s="38"/>
      <c r="O2" s="38"/>
    </row>
    <row r="3" spans="1:15" ht="11.25">
      <c r="A3" s="23">
        <f t="shared" ref="A3:A54" si="0">MONTH(C3)</f>
        <v>1</v>
      </c>
      <c r="B3" s="194"/>
      <c r="C3" s="114">
        <v>40910</v>
      </c>
      <c r="D3" s="111">
        <v>54.38</v>
      </c>
      <c r="E3" s="111">
        <v>57.9</v>
      </c>
      <c r="F3" s="111">
        <v>41.5</v>
      </c>
      <c r="G3" s="111">
        <v>25.2</v>
      </c>
      <c r="H3" s="111">
        <v>61.1</v>
      </c>
      <c r="I3" s="111">
        <v>46.43</v>
      </c>
      <c r="K3" s="38"/>
      <c r="L3" s="38"/>
      <c r="M3" s="38"/>
      <c r="N3" s="38"/>
      <c r="O3" s="38"/>
    </row>
    <row r="4" spans="1:15" ht="11.25">
      <c r="A4" s="23">
        <f t="shared" si="0"/>
        <v>1</v>
      </c>
      <c r="B4" s="194"/>
      <c r="C4" s="114">
        <v>40917</v>
      </c>
      <c r="D4" s="111">
        <v>54.5</v>
      </c>
      <c r="E4" s="111">
        <v>58.3</v>
      </c>
      <c r="F4" s="111">
        <v>41.1</v>
      </c>
      <c r="G4" s="111">
        <v>26</v>
      </c>
      <c r="H4" s="111">
        <v>63.5</v>
      </c>
      <c r="I4" s="111">
        <v>47.23</v>
      </c>
      <c r="K4" s="38"/>
      <c r="L4" s="38"/>
      <c r="M4" s="38"/>
      <c r="N4" s="38"/>
      <c r="O4" s="38"/>
    </row>
    <row r="5" spans="1:15" ht="11.25">
      <c r="A5" s="23">
        <f t="shared" si="0"/>
        <v>1</v>
      </c>
      <c r="B5" s="194"/>
      <c r="C5" s="114">
        <v>40924</v>
      </c>
      <c r="D5" s="111">
        <v>54.5</v>
      </c>
      <c r="E5" s="111">
        <v>58.5</v>
      </c>
      <c r="F5" s="111">
        <v>40.880000000000003</v>
      </c>
      <c r="G5" s="111">
        <v>26.5</v>
      </c>
      <c r="H5" s="111">
        <v>65.25</v>
      </c>
      <c r="I5" s="111">
        <v>47.78</v>
      </c>
      <c r="K5" s="38"/>
      <c r="L5" s="38"/>
      <c r="M5" s="38"/>
      <c r="N5" s="38"/>
      <c r="O5" s="38"/>
    </row>
    <row r="6" spans="1:15" ht="11.25">
      <c r="A6" s="23">
        <f t="shared" si="0"/>
        <v>1</v>
      </c>
      <c r="B6" s="194"/>
      <c r="C6" s="114">
        <v>40931</v>
      </c>
      <c r="D6" s="111">
        <v>55.2</v>
      </c>
      <c r="E6" s="111">
        <v>58.8</v>
      </c>
      <c r="F6" s="111">
        <v>39.9</v>
      </c>
      <c r="G6" s="111">
        <v>27.2</v>
      </c>
      <c r="H6" s="111">
        <v>70.5</v>
      </c>
      <c r="I6" s="111">
        <v>49.1</v>
      </c>
      <c r="K6" s="38"/>
      <c r="L6" s="38"/>
      <c r="M6" s="38"/>
      <c r="N6" s="38"/>
      <c r="O6" s="38"/>
    </row>
    <row r="7" spans="1:15" ht="11.25">
      <c r="A7" s="23">
        <f t="shared" si="0"/>
        <v>1</v>
      </c>
      <c r="B7" s="194"/>
      <c r="C7" s="114">
        <v>40938</v>
      </c>
      <c r="D7" s="111">
        <v>55.5</v>
      </c>
      <c r="E7" s="111">
        <v>60</v>
      </c>
      <c r="F7" s="111">
        <v>38.6</v>
      </c>
      <c r="G7" s="111">
        <v>29.3</v>
      </c>
      <c r="H7" s="111">
        <v>71</v>
      </c>
      <c r="I7" s="111">
        <v>49.73</v>
      </c>
      <c r="K7" s="38"/>
      <c r="L7" s="38"/>
      <c r="M7" s="38"/>
      <c r="N7" s="38"/>
      <c r="O7" s="38"/>
    </row>
    <row r="8" spans="1:15" ht="11.25">
      <c r="A8" s="23">
        <f t="shared" si="0"/>
        <v>2</v>
      </c>
      <c r="B8" s="194" t="str">
        <f>VLOOKUP(A8,Month!A:B,2,FALSE)</f>
        <v>February</v>
      </c>
      <c r="C8" s="114">
        <v>40945</v>
      </c>
      <c r="D8" s="111">
        <v>55.5</v>
      </c>
      <c r="E8" s="111">
        <v>63</v>
      </c>
      <c r="F8" s="111">
        <v>38</v>
      </c>
      <c r="G8" s="111">
        <v>30</v>
      </c>
      <c r="H8" s="111">
        <v>73.8</v>
      </c>
      <c r="I8" s="111">
        <v>51.2</v>
      </c>
      <c r="K8" s="38"/>
      <c r="L8" s="38"/>
      <c r="M8" s="38"/>
      <c r="N8" s="38"/>
      <c r="O8" s="38"/>
    </row>
    <row r="9" spans="1:15" ht="11.25">
      <c r="A9" s="23">
        <f t="shared" si="0"/>
        <v>2</v>
      </c>
      <c r="B9" s="194"/>
      <c r="C9" s="114">
        <v>40952</v>
      </c>
      <c r="D9" s="111">
        <v>57.2</v>
      </c>
      <c r="E9" s="111">
        <v>64.7</v>
      </c>
      <c r="F9" s="111">
        <v>37.630000000000003</v>
      </c>
      <c r="G9" s="111">
        <v>30</v>
      </c>
      <c r="H9" s="111">
        <v>78.75</v>
      </c>
      <c r="I9" s="111">
        <v>53.47</v>
      </c>
      <c r="K9" s="38"/>
      <c r="L9" s="38"/>
      <c r="M9" s="38"/>
      <c r="N9" s="38"/>
      <c r="O9" s="38"/>
    </row>
    <row r="10" spans="1:15" ht="11.25">
      <c r="A10" s="23">
        <f t="shared" si="0"/>
        <v>2</v>
      </c>
      <c r="B10" s="194"/>
      <c r="C10" s="114">
        <v>40959</v>
      </c>
      <c r="D10" s="111">
        <v>58</v>
      </c>
      <c r="E10" s="111">
        <v>66.88</v>
      </c>
      <c r="F10" s="111">
        <v>38.200000000000003</v>
      </c>
      <c r="G10" s="111">
        <v>30.7</v>
      </c>
      <c r="H10" s="111">
        <v>81.099999999999994</v>
      </c>
      <c r="I10" s="111">
        <v>53.55</v>
      </c>
      <c r="K10" s="38"/>
      <c r="L10" s="38"/>
      <c r="M10" s="38"/>
      <c r="N10" s="38"/>
      <c r="O10" s="38"/>
    </row>
    <row r="11" spans="1:15" ht="11.25">
      <c r="A11" s="23">
        <f t="shared" si="0"/>
        <v>2</v>
      </c>
      <c r="B11" s="194"/>
      <c r="C11" s="114">
        <v>40966</v>
      </c>
      <c r="D11" s="111">
        <v>58.4</v>
      </c>
      <c r="E11" s="111">
        <v>67.5</v>
      </c>
      <c r="F11" s="111">
        <v>38.5</v>
      </c>
      <c r="G11" s="111">
        <v>30.5</v>
      </c>
      <c r="H11" s="111">
        <v>83.5</v>
      </c>
      <c r="I11" s="111">
        <v>55</v>
      </c>
      <c r="K11" s="38"/>
      <c r="L11" s="38"/>
      <c r="M11" s="38"/>
      <c r="N11" s="38"/>
      <c r="O11" s="38"/>
    </row>
    <row r="12" spans="1:15" ht="11.25">
      <c r="A12" s="23">
        <f t="shared" si="0"/>
        <v>3</v>
      </c>
      <c r="B12" s="194" t="str">
        <f>VLOOKUP(A12,Month!A:B,2,FALSE)</f>
        <v>March</v>
      </c>
      <c r="C12" s="114">
        <v>40973</v>
      </c>
      <c r="D12" s="111">
        <v>59.1</v>
      </c>
      <c r="E12" s="111">
        <v>67.5</v>
      </c>
      <c r="F12" s="111">
        <v>38.9</v>
      </c>
      <c r="G12" s="111">
        <v>30</v>
      </c>
      <c r="H12" s="111">
        <v>83.5</v>
      </c>
      <c r="I12" s="111">
        <v>54.98</v>
      </c>
      <c r="K12" s="38"/>
      <c r="L12" s="38"/>
      <c r="M12" s="38"/>
      <c r="N12" s="38"/>
      <c r="O12" s="38"/>
    </row>
    <row r="13" spans="1:15" ht="11.25">
      <c r="A13" s="23">
        <f t="shared" si="0"/>
        <v>3</v>
      </c>
      <c r="B13" s="194"/>
      <c r="C13" s="114">
        <v>40980</v>
      </c>
      <c r="D13" s="111">
        <v>59.6</v>
      </c>
      <c r="E13" s="111">
        <v>67.3</v>
      </c>
      <c r="F13" s="111">
        <v>39</v>
      </c>
      <c r="G13" s="111">
        <v>30.2</v>
      </c>
      <c r="H13" s="111">
        <v>83.5</v>
      </c>
      <c r="I13" s="111">
        <v>53.5</v>
      </c>
      <c r="K13" s="38"/>
      <c r="L13" s="38"/>
      <c r="M13" s="38"/>
      <c r="N13" s="38"/>
      <c r="O13" s="38"/>
    </row>
    <row r="14" spans="1:15" ht="11.25">
      <c r="A14" s="23">
        <f t="shared" si="0"/>
        <v>3</v>
      </c>
      <c r="B14" s="194"/>
      <c r="C14" s="114">
        <v>40987</v>
      </c>
      <c r="D14" s="111">
        <v>60.4</v>
      </c>
      <c r="E14" s="111">
        <v>69</v>
      </c>
      <c r="F14" s="111">
        <v>39</v>
      </c>
      <c r="G14" s="111">
        <v>30.5</v>
      </c>
      <c r="H14" s="111">
        <v>85.3</v>
      </c>
      <c r="I14" s="111">
        <v>55.95</v>
      </c>
      <c r="K14" s="38"/>
      <c r="L14" s="38"/>
      <c r="M14" s="38"/>
      <c r="N14" s="38"/>
      <c r="O14" s="38"/>
    </row>
    <row r="15" spans="1:15" ht="11.25">
      <c r="A15" s="23">
        <f t="shared" si="0"/>
        <v>3</v>
      </c>
      <c r="B15" s="194"/>
      <c r="C15" s="114">
        <v>40994</v>
      </c>
      <c r="D15" s="111">
        <v>60.75</v>
      </c>
      <c r="E15" s="111">
        <v>70.400000000000006</v>
      </c>
      <c r="F15" s="111">
        <v>39</v>
      </c>
      <c r="G15" s="111">
        <v>30</v>
      </c>
      <c r="H15" s="111">
        <v>85.8</v>
      </c>
      <c r="I15" s="111">
        <v>57.21</v>
      </c>
      <c r="K15" s="38"/>
      <c r="L15" s="38"/>
      <c r="M15" s="38"/>
      <c r="N15" s="38"/>
      <c r="O15" s="38"/>
    </row>
    <row r="16" spans="1:15" ht="11.25">
      <c r="A16" s="23">
        <f t="shared" si="0"/>
        <v>4</v>
      </c>
      <c r="B16" s="194" t="str">
        <f>VLOOKUP(A16,Month!A:B,2,FALSE)</f>
        <v>April</v>
      </c>
      <c r="C16" s="114">
        <v>41001</v>
      </c>
      <c r="D16" s="111">
        <v>61</v>
      </c>
      <c r="E16" s="111">
        <v>70.099999999999994</v>
      </c>
      <c r="F16" s="111">
        <v>39</v>
      </c>
      <c r="G16" s="111">
        <v>30.25</v>
      </c>
      <c r="H16" s="111">
        <v>87.6</v>
      </c>
      <c r="I16" s="111">
        <v>58.13</v>
      </c>
      <c r="K16" s="38"/>
      <c r="L16" s="38"/>
      <c r="M16" s="38"/>
      <c r="N16" s="38"/>
      <c r="O16" s="38"/>
    </row>
    <row r="17" spans="1:15" ht="11.25">
      <c r="A17" s="23">
        <f t="shared" si="0"/>
        <v>4</v>
      </c>
      <c r="B17" s="194"/>
      <c r="C17" s="114">
        <v>41008</v>
      </c>
      <c r="D17" s="111">
        <v>61</v>
      </c>
      <c r="E17" s="111">
        <v>68.8</v>
      </c>
      <c r="F17" s="111">
        <v>39</v>
      </c>
      <c r="G17" s="111">
        <v>32.6</v>
      </c>
      <c r="H17" s="111">
        <v>88</v>
      </c>
      <c r="I17" s="111">
        <v>57.1</v>
      </c>
      <c r="K17" s="38"/>
      <c r="L17" s="38"/>
      <c r="M17" s="38"/>
      <c r="N17" s="38"/>
      <c r="O17" s="38"/>
    </row>
    <row r="18" spans="1:15" ht="11.25">
      <c r="A18" s="23">
        <f t="shared" si="0"/>
        <v>4</v>
      </c>
      <c r="B18" s="194"/>
      <c r="C18" s="114">
        <v>41015</v>
      </c>
      <c r="D18" s="111">
        <v>61</v>
      </c>
      <c r="E18" s="111">
        <v>69.25</v>
      </c>
      <c r="F18" s="111">
        <v>39</v>
      </c>
      <c r="G18" s="111">
        <v>33.299999999999997</v>
      </c>
      <c r="H18" s="111">
        <v>88</v>
      </c>
      <c r="I18" s="111">
        <v>56.76</v>
      </c>
      <c r="K18" s="38"/>
      <c r="L18" s="38"/>
      <c r="M18" s="38"/>
      <c r="N18" s="38"/>
      <c r="O18" s="38"/>
    </row>
    <row r="19" spans="1:15" ht="11.25">
      <c r="A19" s="23">
        <f t="shared" si="0"/>
        <v>4</v>
      </c>
      <c r="B19" s="194"/>
      <c r="C19" s="114">
        <v>41022</v>
      </c>
      <c r="D19" s="111">
        <v>61.8</v>
      </c>
      <c r="E19" s="111">
        <v>69.3</v>
      </c>
      <c r="F19" s="111">
        <v>39</v>
      </c>
      <c r="G19" s="111">
        <v>33.700000000000003</v>
      </c>
      <c r="H19" s="111">
        <v>88.5</v>
      </c>
      <c r="I19" s="111">
        <v>57.63</v>
      </c>
      <c r="K19" s="38"/>
      <c r="L19" s="38"/>
      <c r="M19" s="38"/>
      <c r="N19" s="38"/>
      <c r="O19" s="38"/>
    </row>
    <row r="20" spans="1:15" ht="11.25">
      <c r="A20" s="23">
        <f t="shared" si="0"/>
        <v>4</v>
      </c>
      <c r="B20" s="194"/>
      <c r="C20" s="114">
        <v>41029</v>
      </c>
      <c r="D20" s="111">
        <v>61.6</v>
      </c>
      <c r="E20" s="111">
        <v>69.099999999999994</v>
      </c>
      <c r="F20" s="111">
        <v>39</v>
      </c>
      <c r="G20" s="111">
        <v>35.9</v>
      </c>
      <c r="H20" s="111">
        <v>88.8</v>
      </c>
      <c r="I20" s="111">
        <v>58.2</v>
      </c>
      <c r="K20" s="38"/>
      <c r="L20" s="38"/>
      <c r="M20" s="38"/>
      <c r="N20" s="38"/>
      <c r="O20" s="38"/>
    </row>
    <row r="21" spans="1:15" ht="11.25">
      <c r="A21" s="23">
        <f t="shared" si="0"/>
        <v>5</v>
      </c>
      <c r="B21" s="194" t="str">
        <f>VLOOKUP(A21,Month!A:B,2,FALSE)</f>
        <v>May</v>
      </c>
      <c r="C21" s="114">
        <v>41036</v>
      </c>
      <c r="D21" s="111">
        <v>60.2</v>
      </c>
      <c r="E21" s="111">
        <v>69</v>
      </c>
      <c r="F21" s="111">
        <v>39</v>
      </c>
      <c r="G21" s="111">
        <v>37.799999999999997</v>
      </c>
      <c r="H21" s="111">
        <v>88.6</v>
      </c>
      <c r="I21" s="111">
        <v>58.6</v>
      </c>
      <c r="K21" s="38"/>
      <c r="L21" s="38"/>
      <c r="M21" s="38"/>
      <c r="N21" s="38"/>
      <c r="O21" s="38"/>
    </row>
    <row r="22" spans="1:15" ht="11.25">
      <c r="A22" s="23">
        <f t="shared" si="0"/>
        <v>5</v>
      </c>
      <c r="B22" s="194"/>
      <c r="C22" s="114">
        <v>41043</v>
      </c>
      <c r="D22" s="111">
        <v>58.6</v>
      </c>
      <c r="E22" s="111">
        <v>69</v>
      </c>
      <c r="F22" s="111">
        <v>39</v>
      </c>
      <c r="G22" s="111">
        <v>38.5</v>
      </c>
      <c r="H22" s="111">
        <v>87.6</v>
      </c>
      <c r="I22" s="111">
        <v>58.53</v>
      </c>
      <c r="K22" s="38"/>
      <c r="L22" s="38"/>
      <c r="M22" s="38"/>
      <c r="N22" s="38"/>
      <c r="O22" s="38"/>
    </row>
    <row r="23" spans="1:15" ht="11.25">
      <c r="A23" s="23">
        <f t="shared" si="0"/>
        <v>5</v>
      </c>
      <c r="B23" s="194"/>
      <c r="C23" s="114">
        <v>41050</v>
      </c>
      <c r="D23" s="111">
        <v>56.6</v>
      </c>
      <c r="E23" s="111">
        <v>68.400000000000006</v>
      </c>
      <c r="F23" s="111">
        <v>39</v>
      </c>
      <c r="G23" s="111">
        <v>39.75</v>
      </c>
      <c r="H23" s="111">
        <v>85.38</v>
      </c>
      <c r="I23" s="111">
        <v>57.64</v>
      </c>
      <c r="K23" s="38"/>
      <c r="L23" s="38"/>
      <c r="M23" s="38"/>
      <c r="N23" s="38"/>
      <c r="O23" s="38"/>
    </row>
    <row r="24" spans="1:15" ht="11.25">
      <c r="A24" s="23">
        <f t="shared" si="0"/>
        <v>5</v>
      </c>
      <c r="B24" s="194"/>
      <c r="C24" s="114">
        <v>41057</v>
      </c>
      <c r="D24" s="111">
        <v>54.88</v>
      </c>
      <c r="E24" s="111">
        <v>68</v>
      </c>
      <c r="F24" s="111">
        <v>39</v>
      </c>
      <c r="G24" s="111">
        <v>40.5</v>
      </c>
      <c r="H24" s="111">
        <v>83.3</v>
      </c>
      <c r="I24" s="111">
        <v>58.17</v>
      </c>
      <c r="K24" s="38"/>
      <c r="L24" s="38"/>
      <c r="M24" s="38"/>
      <c r="N24" s="38"/>
      <c r="O24" s="38"/>
    </row>
    <row r="25" spans="1:15" ht="11.25">
      <c r="A25" s="23">
        <f t="shared" si="0"/>
        <v>6</v>
      </c>
      <c r="B25" s="194" t="str">
        <f>VLOOKUP(A25,Month!A:B,2,FALSE)</f>
        <v>June</v>
      </c>
      <c r="C25" s="114">
        <v>41064</v>
      </c>
      <c r="D25" s="111">
        <v>53.9</v>
      </c>
      <c r="E25" s="111">
        <v>68</v>
      </c>
      <c r="F25" s="111">
        <v>39.4</v>
      </c>
      <c r="G25" s="111">
        <v>40.5</v>
      </c>
      <c r="H25" s="111">
        <v>82.6</v>
      </c>
      <c r="I25" s="111">
        <v>57.63</v>
      </c>
      <c r="K25" s="38"/>
      <c r="L25" s="38"/>
      <c r="M25" s="38"/>
      <c r="N25" s="38"/>
      <c r="O25" s="38"/>
    </row>
    <row r="26" spans="1:15" ht="11.25">
      <c r="A26" s="23">
        <f t="shared" si="0"/>
        <v>6</v>
      </c>
      <c r="B26" s="194"/>
      <c r="C26" s="114">
        <v>41071</v>
      </c>
      <c r="D26" s="111">
        <v>53.1</v>
      </c>
      <c r="E26" s="111">
        <v>67.5</v>
      </c>
      <c r="F26" s="111">
        <v>39.6</v>
      </c>
      <c r="G26" s="111">
        <v>40.4</v>
      </c>
      <c r="H26" s="111">
        <v>82.8</v>
      </c>
      <c r="I26" s="111">
        <v>57.58</v>
      </c>
      <c r="K26" s="38"/>
      <c r="L26" s="38"/>
      <c r="M26" s="38"/>
      <c r="N26" s="38"/>
      <c r="O26" s="38"/>
    </row>
    <row r="27" spans="1:15" ht="11.25">
      <c r="A27" s="23">
        <f t="shared" si="0"/>
        <v>6</v>
      </c>
      <c r="B27" s="194"/>
      <c r="C27" s="114">
        <v>41078</v>
      </c>
      <c r="D27" s="111">
        <v>52.9</v>
      </c>
      <c r="E27" s="111">
        <v>67</v>
      </c>
      <c r="F27" s="111">
        <v>39.799999999999997</v>
      </c>
      <c r="G27" s="111">
        <v>39.4</v>
      </c>
      <c r="H27" s="111">
        <v>82.6</v>
      </c>
      <c r="I27" s="111">
        <v>57.2</v>
      </c>
      <c r="K27" s="38"/>
      <c r="L27" s="38"/>
      <c r="M27" s="38"/>
      <c r="N27" s="38"/>
      <c r="O27" s="38"/>
    </row>
    <row r="28" spans="1:15" ht="11.25">
      <c r="A28" s="23">
        <f t="shared" si="0"/>
        <v>6</v>
      </c>
      <c r="B28" s="194"/>
      <c r="C28" s="114">
        <v>41085</v>
      </c>
      <c r="D28" s="111">
        <v>53.5</v>
      </c>
      <c r="E28" s="111">
        <v>65.2</v>
      </c>
      <c r="F28" s="111">
        <v>39.1</v>
      </c>
      <c r="G28" s="111">
        <v>39</v>
      </c>
      <c r="H28" s="111">
        <v>82.25</v>
      </c>
      <c r="I28" s="111">
        <v>55.92</v>
      </c>
      <c r="K28" s="38"/>
      <c r="L28" s="38"/>
      <c r="M28" s="38"/>
      <c r="N28" s="38"/>
      <c r="O28" s="38"/>
    </row>
    <row r="29" spans="1:15" ht="11.25">
      <c r="A29" s="23">
        <f t="shared" si="0"/>
        <v>7</v>
      </c>
      <c r="B29" s="194" t="str">
        <f>VLOOKUP(A29,Month!A:B,2,FALSE)</f>
        <v>July</v>
      </c>
      <c r="C29" s="114">
        <v>41092</v>
      </c>
      <c r="D29" s="111">
        <v>53.5</v>
      </c>
      <c r="E29" s="111">
        <v>64</v>
      </c>
      <c r="F29" s="111">
        <v>39.130000000000003</v>
      </c>
      <c r="G29" s="111">
        <v>37.799999999999997</v>
      </c>
      <c r="H29" s="111">
        <v>80.099999999999994</v>
      </c>
      <c r="I29" s="111">
        <v>55.67</v>
      </c>
      <c r="K29" s="38"/>
      <c r="L29" s="38"/>
      <c r="M29" s="38"/>
      <c r="N29" s="38"/>
      <c r="O29" s="38"/>
    </row>
    <row r="30" spans="1:15" ht="11.25">
      <c r="A30" s="23">
        <f t="shared" si="0"/>
        <v>7</v>
      </c>
      <c r="B30" s="194"/>
      <c r="C30" s="114">
        <v>41099</v>
      </c>
      <c r="D30" s="111">
        <v>54.1</v>
      </c>
      <c r="E30" s="111">
        <v>62.7</v>
      </c>
      <c r="F30" s="111">
        <v>39.9</v>
      </c>
      <c r="G30" s="111">
        <v>36.200000000000003</v>
      </c>
      <c r="H30" s="111">
        <v>79</v>
      </c>
      <c r="I30" s="111">
        <v>54.45</v>
      </c>
      <c r="K30" s="38"/>
      <c r="L30" s="38"/>
      <c r="M30" s="38"/>
      <c r="N30" s="38"/>
      <c r="O30" s="38"/>
    </row>
    <row r="31" spans="1:15" ht="11.25">
      <c r="A31" s="23">
        <f t="shared" si="0"/>
        <v>7</v>
      </c>
      <c r="B31" s="194"/>
      <c r="C31" s="114">
        <v>41106</v>
      </c>
      <c r="D31" s="111">
        <v>56.1</v>
      </c>
      <c r="E31" s="111">
        <v>61.9</v>
      </c>
      <c r="F31" s="111">
        <v>40</v>
      </c>
      <c r="G31" s="111">
        <v>36.5</v>
      </c>
      <c r="H31" s="111">
        <v>73.75</v>
      </c>
      <c r="I31" s="111">
        <v>51.95</v>
      </c>
      <c r="K31" s="38"/>
      <c r="L31" s="38"/>
      <c r="M31" s="38"/>
      <c r="N31" s="38"/>
      <c r="O31" s="38"/>
    </row>
    <row r="32" spans="1:15" ht="11.25">
      <c r="A32" s="23">
        <f t="shared" si="0"/>
        <v>7</v>
      </c>
      <c r="B32" s="194"/>
      <c r="C32" s="114">
        <v>41113</v>
      </c>
      <c r="D32" s="111">
        <v>56.4</v>
      </c>
      <c r="E32" s="111">
        <v>62</v>
      </c>
      <c r="F32" s="111">
        <v>40.4</v>
      </c>
      <c r="G32" s="111">
        <v>35.799999999999997</v>
      </c>
      <c r="H32" s="111">
        <v>70.7</v>
      </c>
      <c r="I32" s="111">
        <v>52.23</v>
      </c>
      <c r="K32" s="38"/>
      <c r="L32" s="38"/>
      <c r="M32" s="38"/>
      <c r="N32" s="38"/>
      <c r="O32" s="38"/>
    </row>
    <row r="33" spans="1:15" ht="11.25">
      <c r="A33" s="23">
        <f t="shared" si="0"/>
        <v>7</v>
      </c>
      <c r="B33" s="194"/>
      <c r="C33" s="114">
        <v>41120</v>
      </c>
      <c r="D33" s="111">
        <v>57.5</v>
      </c>
      <c r="E33" s="111">
        <v>61</v>
      </c>
      <c r="F33" s="111">
        <v>41.4</v>
      </c>
      <c r="G33" s="111">
        <v>35.5</v>
      </c>
      <c r="H33" s="111">
        <v>67.099999999999994</v>
      </c>
      <c r="I33" s="111">
        <v>51.25</v>
      </c>
      <c r="K33" s="38"/>
      <c r="L33" s="38"/>
      <c r="M33" s="38"/>
      <c r="N33" s="38"/>
      <c r="O33" s="38"/>
    </row>
    <row r="34" spans="1:15" ht="11.25">
      <c r="A34" s="23">
        <f t="shared" si="0"/>
        <v>8</v>
      </c>
      <c r="B34" s="194" t="str">
        <f>VLOOKUP(A34,Month!A:B,2,FALSE)</f>
        <v>August</v>
      </c>
      <c r="C34" s="114">
        <v>41127</v>
      </c>
      <c r="D34" s="111">
        <v>57.25</v>
      </c>
      <c r="E34" s="111">
        <v>59.7</v>
      </c>
      <c r="F34" s="111">
        <v>41.8</v>
      </c>
      <c r="G34" s="111">
        <v>35.5</v>
      </c>
      <c r="H34" s="111">
        <v>60.5</v>
      </c>
      <c r="I34" s="111">
        <v>49.38</v>
      </c>
      <c r="K34" s="38"/>
      <c r="L34" s="38"/>
      <c r="M34" s="38"/>
      <c r="N34" s="38"/>
      <c r="O34" s="38"/>
    </row>
    <row r="35" spans="1:15" ht="11.25">
      <c r="A35" s="23">
        <f t="shared" si="0"/>
        <v>8</v>
      </c>
      <c r="B35" s="194"/>
      <c r="C35" s="114">
        <v>41134</v>
      </c>
      <c r="D35" s="111">
        <v>57.95</v>
      </c>
      <c r="E35" s="111">
        <v>60</v>
      </c>
      <c r="F35" s="111">
        <v>42.3</v>
      </c>
      <c r="G35" s="111">
        <v>35.4</v>
      </c>
      <c r="H35" s="111">
        <v>57.7</v>
      </c>
      <c r="I35" s="111">
        <v>48.85</v>
      </c>
      <c r="K35" s="38"/>
      <c r="L35" s="38"/>
      <c r="M35" s="38"/>
      <c r="N35" s="38"/>
      <c r="O35" s="38"/>
    </row>
    <row r="36" spans="1:15" ht="11.25">
      <c r="A36" s="23">
        <f t="shared" si="0"/>
        <v>8</v>
      </c>
      <c r="B36" s="194"/>
      <c r="C36" s="114">
        <v>41141</v>
      </c>
      <c r="D36" s="111">
        <v>58</v>
      </c>
      <c r="E36" s="111">
        <v>60</v>
      </c>
      <c r="F36" s="111">
        <v>42.5</v>
      </c>
      <c r="G36" s="111">
        <v>36.4</v>
      </c>
      <c r="H36" s="111">
        <v>55.5</v>
      </c>
      <c r="I36" s="111">
        <v>48.6</v>
      </c>
      <c r="K36" s="38"/>
      <c r="L36" s="38"/>
      <c r="M36" s="38"/>
      <c r="N36" s="38"/>
      <c r="O36" s="38"/>
    </row>
    <row r="37" spans="1:15" ht="11.25">
      <c r="A37" s="23">
        <f t="shared" si="0"/>
        <v>8</v>
      </c>
      <c r="B37" s="194"/>
      <c r="C37" s="114">
        <v>41148</v>
      </c>
      <c r="D37" s="111">
        <v>58.7</v>
      </c>
      <c r="E37" s="111">
        <v>60</v>
      </c>
      <c r="F37" s="111">
        <v>42.5</v>
      </c>
      <c r="G37" s="111">
        <v>37</v>
      </c>
      <c r="H37" s="111">
        <v>54.25</v>
      </c>
      <c r="I37" s="111">
        <v>48.13</v>
      </c>
      <c r="K37" s="38"/>
      <c r="L37" s="38"/>
      <c r="M37" s="38"/>
      <c r="N37" s="38"/>
      <c r="O37" s="38"/>
    </row>
    <row r="38" spans="1:15" ht="11.25">
      <c r="A38" s="23">
        <f t="shared" si="0"/>
        <v>9</v>
      </c>
      <c r="B38" s="194" t="str">
        <f>VLOOKUP(A38,Month!A:B,2,FALSE)</f>
        <v>September</v>
      </c>
      <c r="C38" s="114">
        <v>41155</v>
      </c>
      <c r="D38" s="111">
        <v>59</v>
      </c>
      <c r="E38" s="111">
        <v>60</v>
      </c>
      <c r="F38" s="111">
        <v>42.5</v>
      </c>
      <c r="G38" s="111">
        <v>37</v>
      </c>
      <c r="H38" s="111">
        <v>52.2</v>
      </c>
      <c r="I38" s="111">
        <v>48.18</v>
      </c>
      <c r="K38" s="38"/>
      <c r="L38" s="38"/>
      <c r="M38" s="38"/>
      <c r="N38" s="38"/>
      <c r="O38" s="38"/>
    </row>
    <row r="39" spans="1:15" ht="11.25">
      <c r="A39" s="23">
        <f t="shared" si="0"/>
        <v>9</v>
      </c>
      <c r="B39" s="194"/>
      <c r="C39" s="114">
        <v>41162</v>
      </c>
      <c r="D39" s="111">
        <v>59</v>
      </c>
      <c r="E39" s="111">
        <v>58.9</v>
      </c>
      <c r="F39" s="111">
        <v>42.8</v>
      </c>
      <c r="G39" s="111">
        <v>37.35</v>
      </c>
      <c r="H39" s="111">
        <v>49.6</v>
      </c>
      <c r="I39" s="111">
        <v>47.16</v>
      </c>
      <c r="K39" s="38"/>
      <c r="L39" s="38"/>
      <c r="M39" s="38"/>
      <c r="N39" s="38"/>
      <c r="O39" s="38"/>
    </row>
    <row r="40" spans="1:15" ht="11.25">
      <c r="A40" s="23">
        <f t="shared" si="0"/>
        <v>9</v>
      </c>
      <c r="B40" s="194"/>
      <c r="C40" s="114">
        <v>41169</v>
      </c>
      <c r="D40" s="111">
        <v>58</v>
      </c>
      <c r="E40" s="111">
        <v>57.8</v>
      </c>
      <c r="F40" s="111">
        <v>43.5</v>
      </c>
      <c r="G40" s="111">
        <v>37.65</v>
      </c>
      <c r="H40" s="111">
        <v>46.6</v>
      </c>
      <c r="I40" s="111">
        <v>46.39</v>
      </c>
      <c r="K40" s="38"/>
      <c r="L40" s="38"/>
      <c r="M40" s="38"/>
      <c r="N40" s="38"/>
      <c r="O40" s="38"/>
    </row>
    <row r="41" spans="1:15" ht="11.25">
      <c r="A41" s="23">
        <f t="shared" si="0"/>
        <v>9</v>
      </c>
      <c r="B41" s="194"/>
      <c r="C41" s="114">
        <v>41176</v>
      </c>
      <c r="D41" s="111">
        <v>57.6</v>
      </c>
      <c r="E41" s="111">
        <v>57</v>
      </c>
      <c r="F41" s="111">
        <v>45.5</v>
      </c>
      <c r="G41" s="111">
        <v>37.5</v>
      </c>
      <c r="H41" s="111">
        <v>41.8</v>
      </c>
      <c r="I41" s="111">
        <v>45.45</v>
      </c>
      <c r="K41" s="38"/>
      <c r="L41" s="38"/>
      <c r="M41" s="38"/>
      <c r="N41" s="38"/>
      <c r="O41" s="38"/>
    </row>
    <row r="42" spans="1:15" ht="11.25">
      <c r="A42" s="23">
        <f t="shared" si="0"/>
        <v>10</v>
      </c>
      <c r="B42" s="194" t="str">
        <f>VLOOKUP(A42,Month!A:B,2,FALSE)</f>
        <v>October</v>
      </c>
      <c r="C42" s="114">
        <v>41183</v>
      </c>
      <c r="D42" s="111">
        <v>56.3</v>
      </c>
      <c r="E42" s="111">
        <v>55.4</v>
      </c>
      <c r="F42" s="111">
        <v>46.1</v>
      </c>
      <c r="G42" s="111">
        <v>37.5</v>
      </c>
      <c r="H42" s="111">
        <v>39.4</v>
      </c>
      <c r="I42" s="111">
        <v>44.6</v>
      </c>
      <c r="K42" s="38"/>
      <c r="L42" s="38"/>
      <c r="M42" s="38"/>
      <c r="N42" s="38"/>
      <c r="O42" s="38"/>
    </row>
    <row r="43" spans="1:15" ht="11.25">
      <c r="A43" s="23">
        <f t="shared" si="0"/>
        <v>10</v>
      </c>
      <c r="B43" s="194"/>
      <c r="C43" s="114">
        <v>41190</v>
      </c>
      <c r="D43" s="111">
        <v>55</v>
      </c>
      <c r="E43" s="111">
        <v>55</v>
      </c>
      <c r="F43" s="111">
        <v>47.2</v>
      </c>
      <c r="G43" s="111">
        <v>37.5</v>
      </c>
      <c r="H43" s="111">
        <v>35</v>
      </c>
      <c r="I43" s="111">
        <v>43.68</v>
      </c>
      <c r="K43" s="38"/>
      <c r="L43" s="38"/>
      <c r="M43" s="38"/>
      <c r="N43" s="38"/>
      <c r="O43" s="38"/>
    </row>
    <row r="44" spans="1:15" ht="11.25">
      <c r="A44" s="23">
        <f t="shared" si="0"/>
        <v>10</v>
      </c>
      <c r="B44" s="194"/>
      <c r="C44" s="114">
        <v>41197</v>
      </c>
      <c r="D44" s="111"/>
      <c r="E44" s="111">
        <v>54.5</v>
      </c>
      <c r="F44" s="111">
        <v>49</v>
      </c>
      <c r="G44" s="111">
        <v>38.9</v>
      </c>
      <c r="H44" s="111">
        <v>32.799999999999997</v>
      </c>
      <c r="I44" s="111">
        <v>43.8</v>
      </c>
      <c r="K44" s="38"/>
      <c r="L44" s="38"/>
      <c r="M44" s="38"/>
      <c r="N44" s="38"/>
      <c r="O44" s="38"/>
    </row>
    <row r="45" spans="1:15" ht="11.25">
      <c r="A45" s="23">
        <f t="shared" si="0"/>
        <v>10</v>
      </c>
      <c r="B45" s="194"/>
      <c r="C45" s="114">
        <v>41204</v>
      </c>
      <c r="D45" s="111"/>
      <c r="E45" s="111">
        <v>54.5</v>
      </c>
      <c r="F45" s="111">
        <v>50.2</v>
      </c>
      <c r="G45" s="111">
        <v>38.700000000000003</v>
      </c>
      <c r="H45" s="111">
        <v>32.5</v>
      </c>
      <c r="I45" s="111">
        <v>43.98</v>
      </c>
      <c r="K45" s="38"/>
      <c r="L45" s="38"/>
      <c r="M45" s="38"/>
      <c r="N45" s="38"/>
      <c r="O45" s="38"/>
    </row>
    <row r="46" spans="1:15" ht="11.25">
      <c r="A46" s="23">
        <f t="shared" si="0"/>
        <v>10</v>
      </c>
      <c r="B46" s="194"/>
      <c r="C46" s="114">
        <v>41211</v>
      </c>
      <c r="D46" s="111"/>
      <c r="E46" s="111">
        <v>54.6</v>
      </c>
      <c r="F46" s="111">
        <v>51.6</v>
      </c>
      <c r="G46" s="111">
        <v>37.799999999999997</v>
      </c>
      <c r="H46" s="111">
        <v>31.9</v>
      </c>
      <c r="I46" s="111">
        <v>43.98</v>
      </c>
      <c r="K46" s="38"/>
      <c r="L46" s="38"/>
      <c r="M46" s="38"/>
      <c r="N46" s="38"/>
      <c r="O46" s="38"/>
    </row>
    <row r="47" spans="1:15" ht="11.25">
      <c r="A47" s="23">
        <f t="shared" si="0"/>
        <v>11</v>
      </c>
      <c r="B47" s="194" t="str">
        <f>VLOOKUP(A47,Month!A:B,2,FALSE)</f>
        <v>November</v>
      </c>
      <c r="C47" s="114">
        <v>41218</v>
      </c>
      <c r="D47" s="111"/>
      <c r="E47" s="111">
        <v>54.5</v>
      </c>
      <c r="F47" s="111">
        <v>53.7</v>
      </c>
      <c r="G47" s="111">
        <v>37.6</v>
      </c>
      <c r="H47" s="111">
        <v>31.5</v>
      </c>
      <c r="I47" s="111">
        <v>44.33</v>
      </c>
      <c r="K47" s="38"/>
      <c r="L47" s="38"/>
      <c r="M47" s="38"/>
      <c r="N47" s="38"/>
      <c r="O47" s="38"/>
    </row>
    <row r="48" spans="1:15" ht="11.25">
      <c r="A48" s="23">
        <f t="shared" si="0"/>
        <v>11</v>
      </c>
      <c r="B48" s="194"/>
      <c r="C48" s="114">
        <v>41225</v>
      </c>
      <c r="D48" s="111"/>
      <c r="E48" s="111">
        <v>54.5</v>
      </c>
      <c r="F48" s="111">
        <v>53.2</v>
      </c>
      <c r="G48" s="111">
        <v>39.4</v>
      </c>
      <c r="H48" s="111">
        <v>31.5</v>
      </c>
      <c r="I48" s="111">
        <v>44.65</v>
      </c>
      <c r="K48" s="38"/>
      <c r="L48" s="38"/>
      <c r="M48" s="38"/>
      <c r="N48" s="38"/>
      <c r="O48" s="38"/>
    </row>
    <row r="49" spans="1:15" ht="11.25">
      <c r="A49" s="23">
        <f t="shared" si="0"/>
        <v>11</v>
      </c>
      <c r="B49" s="194"/>
      <c r="C49" s="114">
        <v>41232</v>
      </c>
      <c r="D49" s="111"/>
      <c r="E49" s="111">
        <v>54.5</v>
      </c>
      <c r="F49" s="111">
        <v>52.67</v>
      </c>
      <c r="G49" s="111">
        <v>40</v>
      </c>
      <c r="H49" s="111">
        <v>31.5</v>
      </c>
      <c r="I49" s="111">
        <v>44.67</v>
      </c>
      <c r="K49" s="38"/>
      <c r="L49" s="38"/>
      <c r="M49" s="38"/>
      <c r="N49" s="38"/>
      <c r="O49" s="38"/>
    </row>
    <row r="50" spans="1:15" ht="11.25">
      <c r="A50" s="23">
        <f t="shared" si="0"/>
        <v>11</v>
      </c>
      <c r="B50" s="194"/>
      <c r="C50" s="114">
        <v>41239</v>
      </c>
      <c r="D50" s="111"/>
      <c r="E50" s="111">
        <v>54.5</v>
      </c>
      <c r="F50" s="111">
        <v>53</v>
      </c>
      <c r="G50" s="111">
        <v>40</v>
      </c>
      <c r="H50" s="111">
        <v>30.3</v>
      </c>
      <c r="I50" s="111">
        <v>44.45</v>
      </c>
      <c r="K50" s="38"/>
      <c r="L50" s="38"/>
      <c r="M50" s="38"/>
      <c r="N50" s="38"/>
      <c r="O50" s="38"/>
    </row>
    <row r="51" spans="1:15" ht="11.25">
      <c r="A51" s="23">
        <f t="shared" si="0"/>
        <v>12</v>
      </c>
      <c r="B51" s="194" t="str">
        <f>VLOOKUP(A51,Month!A:B,2,FALSE)</f>
        <v>December</v>
      </c>
      <c r="C51" s="114">
        <v>41246</v>
      </c>
      <c r="D51" s="111"/>
      <c r="E51" s="111">
        <v>54.5</v>
      </c>
      <c r="F51" s="111">
        <v>54.2</v>
      </c>
      <c r="G51" s="111">
        <v>40.299999999999997</v>
      </c>
      <c r="H51" s="111">
        <v>28.3</v>
      </c>
      <c r="I51" s="111">
        <v>44.33</v>
      </c>
      <c r="K51" s="38"/>
      <c r="L51" s="38"/>
      <c r="M51" s="38"/>
      <c r="N51" s="38"/>
      <c r="O51" s="38"/>
    </row>
    <row r="52" spans="1:15" ht="11.25">
      <c r="A52" s="23">
        <f t="shared" si="0"/>
        <v>12</v>
      </c>
      <c r="B52" s="194"/>
      <c r="C52" s="114">
        <v>41253</v>
      </c>
      <c r="D52" s="111"/>
      <c r="E52" s="111">
        <v>54</v>
      </c>
      <c r="F52" s="111">
        <v>55</v>
      </c>
      <c r="G52" s="111">
        <v>40.799999999999997</v>
      </c>
      <c r="H52" s="111">
        <v>26</v>
      </c>
      <c r="I52" s="111">
        <v>43.95</v>
      </c>
      <c r="K52" s="38"/>
      <c r="L52" s="38"/>
      <c r="M52" s="38"/>
      <c r="N52" s="38"/>
      <c r="O52" s="38"/>
    </row>
    <row r="53" spans="1:15" ht="11.25">
      <c r="A53" s="23">
        <f t="shared" si="0"/>
        <v>12</v>
      </c>
      <c r="B53" s="194"/>
      <c r="C53" s="114">
        <v>41260</v>
      </c>
      <c r="D53" s="111"/>
      <c r="E53" s="111">
        <v>54</v>
      </c>
      <c r="F53" s="111">
        <v>55.38</v>
      </c>
      <c r="G53" s="111">
        <v>40.5</v>
      </c>
      <c r="H53" s="111">
        <v>26</v>
      </c>
      <c r="I53" s="111">
        <v>45.72</v>
      </c>
      <c r="K53" s="38"/>
      <c r="L53" s="38"/>
      <c r="M53" s="38"/>
      <c r="N53" s="38"/>
      <c r="O53" s="38"/>
    </row>
    <row r="54" spans="1:15" ht="11.25">
      <c r="A54" s="23">
        <f t="shared" si="0"/>
        <v>12</v>
      </c>
      <c r="B54" s="194"/>
      <c r="C54" s="114">
        <v>41267</v>
      </c>
      <c r="D54" s="111"/>
      <c r="E54" s="111">
        <v>54</v>
      </c>
      <c r="F54" s="111">
        <v>58</v>
      </c>
      <c r="G54" s="111">
        <v>41</v>
      </c>
      <c r="H54" s="111">
        <v>26</v>
      </c>
      <c r="I54" s="111">
        <v>46</v>
      </c>
      <c r="K54" s="38"/>
      <c r="L54" s="38"/>
      <c r="M54" s="38"/>
      <c r="N54" s="38"/>
      <c r="O54" s="38"/>
    </row>
    <row r="55" spans="1:15" ht="11.25">
      <c r="C55" s="111" t="s">
        <v>235</v>
      </c>
      <c r="D55" s="111">
        <f>SUBTOTAL(1,D2:D54)</f>
        <v>57.17880952380952</v>
      </c>
      <c r="E55" s="111">
        <f>SUBTOTAL(1,E2:E54)</f>
        <v>61.767884615384624</v>
      </c>
      <c r="F55" s="111">
        <v>43.02</v>
      </c>
      <c r="G55" s="111">
        <v>35.369999999999997</v>
      </c>
      <c r="H55" s="111">
        <v>63.85</v>
      </c>
      <c r="I55" s="111">
        <v>51.02</v>
      </c>
    </row>
    <row r="56" spans="1:15">
      <c r="D56" s="38"/>
      <c r="E56" s="38"/>
      <c r="F56" s="38"/>
    </row>
  </sheetData>
  <mergeCells count="12">
    <mergeCell ref="B8:B11"/>
    <mergeCell ref="B2:B7"/>
    <mergeCell ref="B51:B54"/>
    <mergeCell ref="B38:B41"/>
    <mergeCell ref="B47:B50"/>
    <mergeCell ref="B42:B46"/>
    <mergeCell ref="B25:B28"/>
    <mergeCell ref="B12:B15"/>
    <mergeCell ref="B34:B37"/>
    <mergeCell ref="B29:B33"/>
    <mergeCell ref="B21:B24"/>
    <mergeCell ref="B16:B20"/>
  </mergeCells>
  <pageMargins left="0.75" right="0.75" top="1" bottom="1" header="0.5" footer="0.5"/>
  <pageSetup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N56"/>
  <sheetViews>
    <sheetView topLeftCell="A18" zoomScale="115" workbookViewId="0">
      <selection activeCell="D44" sqref="D44"/>
    </sheetView>
  </sheetViews>
  <sheetFormatPr defaultColWidth="34.85546875" defaultRowHeight="10.5"/>
  <cols>
    <col min="1" max="1" width="12.85546875" style="23" bestFit="1" customWidth="1"/>
    <col min="2" max="2" width="11.5703125" style="23" customWidth="1"/>
    <col min="3" max="3" width="10.42578125" style="23" bestFit="1" customWidth="1"/>
    <col min="4" max="4" width="7.7109375" style="23" bestFit="1" customWidth="1"/>
    <col min="5" max="5" width="7.140625" style="23" customWidth="1"/>
    <col min="6" max="6" width="7.5703125" style="23" bestFit="1" customWidth="1"/>
    <col min="7" max="7" width="6.5703125" style="23" bestFit="1" customWidth="1"/>
    <col min="8" max="8" width="10.85546875" style="23" customWidth="1"/>
    <col min="9" max="9" width="12.140625" style="23" bestFit="1" customWidth="1"/>
    <col min="10" max="10" width="12" style="23" customWidth="1"/>
    <col min="11" max="11" width="12.28515625" style="23" customWidth="1"/>
    <col min="12" max="12" width="13" style="23" customWidth="1"/>
    <col min="13" max="13" width="12" style="23" customWidth="1"/>
    <col min="14" max="14" width="12.85546875" style="23" customWidth="1"/>
    <col min="15" max="15" width="12" style="23" bestFit="1" customWidth="1"/>
    <col min="16" max="16384" width="34.85546875" style="23"/>
  </cols>
  <sheetData>
    <row r="1" spans="1:14" ht="11.25">
      <c r="A1" s="23" t="s">
        <v>107</v>
      </c>
      <c r="B1" s="23" t="s">
        <v>121</v>
      </c>
      <c r="C1" s="111"/>
      <c r="D1" s="111">
        <v>2012</v>
      </c>
      <c r="E1" s="111">
        <v>2011</v>
      </c>
      <c r="F1" s="111">
        <v>2010</v>
      </c>
      <c r="G1" s="111">
        <v>2009</v>
      </c>
      <c r="H1" s="111">
        <v>2008</v>
      </c>
      <c r="I1" s="163" t="s">
        <v>260</v>
      </c>
    </row>
    <row r="2" spans="1:14" ht="11.25">
      <c r="A2" s="23">
        <v>1</v>
      </c>
      <c r="B2" s="194" t="str">
        <f>VLOOKUP(A2,Month!A:B,2,FALSE)</f>
        <v>January</v>
      </c>
      <c r="C2" s="114">
        <v>40903</v>
      </c>
      <c r="D2" s="123">
        <f>E54</f>
        <v>108</v>
      </c>
      <c r="E2" s="111"/>
      <c r="F2" s="111"/>
      <c r="G2" s="111">
        <v>90</v>
      </c>
      <c r="H2" s="111">
        <v>85</v>
      </c>
      <c r="I2" s="111">
        <v>86.25</v>
      </c>
      <c r="J2" s="38"/>
      <c r="K2" s="38"/>
      <c r="L2" s="38"/>
      <c r="M2" s="38"/>
      <c r="N2" s="38"/>
    </row>
    <row r="3" spans="1:14" ht="11.25">
      <c r="A3" s="23">
        <f t="shared" ref="A3:A54" si="0">MONTH(C3)</f>
        <v>1</v>
      </c>
      <c r="B3" s="194"/>
      <c r="C3" s="114">
        <v>40910</v>
      </c>
      <c r="D3" s="111">
        <v>108</v>
      </c>
      <c r="E3" s="111">
        <v>83.8</v>
      </c>
      <c r="F3" s="111">
        <v>64.400000000000006</v>
      </c>
      <c r="G3" s="111">
        <v>91.2</v>
      </c>
      <c r="H3" s="111">
        <v>85</v>
      </c>
      <c r="I3" s="111">
        <v>81.099999999999994</v>
      </c>
      <c r="J3" s="38"/>
      <c r="K3" s="38"/>
      <c r="L3" s="38"/>
      <c r="M3" s="38"/>
      <c r="N3" s="38"/>
    </row>
    <row r="4" spans="1:14" ht="11.25">
      <c r="A4" s="23">
        <f t="shared" si="0"/>
        <v>1</v>
      </c>
      <c r="B4" s="194"/>
      <c r="C4" s="114">
        <v>40917</v>
      </c>
      <c r="D4" s="111">
        <v>108</v>
      </c>
      <c r="E4" s="111">
        <v>85</v>
      </c>
      <c r="F4" s="111">
        <v>65</v>
      </c>
      <c r="G4" s="111">
        <v>88.4</v>
      </c>
      <c r="H4" s="111">
        <v>89.8</v>
      </c>
      <c r="I4" s="111">
        <v>82.05</v>
      </c>
      <c r="J4" s="38"/>
      <c r="K4" s="38"/>
      <c r="L4" s="38"/>
      <c r="M4" s="38"/>
      <c r="N4" s="38"/>
    </row>
    <row r="5" spans="1:14" ht="11.25">
      <c r="A5" s="23">
        <f t="shared" si="0"/>
        <v>1</v>
      </c>
      <c r="B5" s="194"/>
      <c r="C5" s="114">
        <v>40924</v>
      </c>
      <c r="D5" s="111">
        <v>108</v>
      </c>
      <c r="E5" s="111">
        <v>85</v>
      </c>
      <c r="F5" s="111">
        <v>65</v>
      </c>
      <c r="G5" s="111">
        <v>86.5</v>
      </c>
      <c r="H5" s="111">
        <v>91</v>
      </c>
      <c r="I5" s="111">
        <v>82.41</v>
      </c>
      <c r="J5" s="38"/>
      <c r="K5" s="38"/>
      <c r="L5" s="38"/>
      <c r="M5" s="38"/>
      <c r="N5" s="38"/>
    </row>
    <row r="6" spans="1:14" ht="11.25">
      <c r="A6" s="23">
        <f t="shared" si="0"/>
        <v>1</v>
      </c>
      <c r="B6" s="194"/>
      <c r="C6" s="114">
        <v>40931</v>
      </c>
      <c r="D6" s="111">
        <v>108.4</v>
      </c>
      <c r="E6" s="111">
        <v>86.6</v>
      </c>
      <c r="F6" s="111">
        <v>65</v>
      </c>
      <c r="G6" s="111">
        <v>85</v>
      </c>
      <c r="H6" s="111">
        <v>91</v>
      </c>
      <c r="I6" s="111">
        <v>81.900000000000006</v>
      </c>
      <c r="J6" s="38"/>
      <c r="K6" s="38"/>
      <c r="L6" s="38"/>
      <c r="M6" s="38"/>
      <c r="N6" s="38"/>
    </row>
    <row r="7" spans="1:14" ht="11.25">
      <c r="A7" s="23">
        <f t="shared" si="0"/>
        <v>1</v>
      </c>
      <c r="B7" s="194"/>
      <c r="C7" s="114">
        <v>40938</v>
      </c>
      <c r="D7" s="111">
        <v>109</v>
      </c>
      <c r="E7" s="111">
        <v>87</v>
      </c>
      <c r="F7" s="111">
        <v>65</v>
      </c>
      <c r="G7" s="111">
        <v>85</v>
      </c>
      <c r="H7" s="111">
        <v>91</v>
      </c>
      <c r="I7" s="111">
        <v>82</v>
      </c>
      <c r="J7" s="38"/>
      <c r="K7" s="38"/>
      <c r="L7" s="38"/>
      <c r="M7" s="38"/>
      <c r="N7" s="38"/>
    </row>
    <row r="8" spans="1:14" ht="11.25">
      <c r="A8" s="23">
        <f t="shared" si="0"/>
        <v>2</v>
      </c>
      <c r="B8" s="194" t="str">
        <f>VLOOKUP(A8,Month!A:B,2,FALSE)</f>
        <v>February</v>
      </c>
      <c r="C8" s="114">
        <v>40945</v>
      </c>
      <c r="D8" s="111">
        <v>109</v>
      </c>
      <c r="E8" s="111">
        <v>87</v>
      </c>
      <c r="F8" s="111">
        <v>65</v>
      </c>
      <c r="G8" s="111">
        <v>85</v>
      </c>
      <c r="H8" s="111">
        <v>91</v>
      </c>
      <c r="I8" s="111">
        <v>82</v>
      </c>
      <c r="J8" s="38"/>
      <c r="K8" s="38"/>
      <c r="L8" s="38"/>
      <c r="M8" s="38"/>
      <c r="N8" s="38"/>
    </row>
    <row r="9" spans="1:14" ht="11.25">
      <c r="A9" s="23">
        <f t="shared" si="0"/>
        <v>2</v>
      </c>
      <c r="B9" s="194"/>
      <c r="C9" s="114">
        <v>40952</v>
      </c>
      <c r="D9" s="111">
        <v>111.4</v>
      </c>
      <c r="E9" s="111">
        <v>87</v>
      </c>
      <c r="F9" s="111">
        <v>65</v>
      </c>
      <c r="G9" s="111">
        <v>85</v>
      </c>
      <c r="H9" s="111">
        <v>91</v>
      </c>
      <c r="I9" s="111">
        <v>82.29</v>
      </c>
      <c r="J9" s="38"/>
      <c r="K9" s="38"/>
      <c r="L9" s="38"/>
      <c r="M9" s="38"/>
      <c r="N9" s="38"/>
    </row>
    <row r="10" spans="1:14" ht="11.25">
      <c r="A10" s="23">
        <f t="shared" si="0"/>
        <v>2</v>
      </c>
      <c r="B10" s="194"/>
      <c r="C10" s="114">
        <v>40959</v>
      </c>
      <c r="D10" s="111">
        <v>112</v>
      </c>
      <c r="E10" s="111">
        <v>87</v>
      </c>
      <c r="F10" s="111">
        <v>65</v>
      </c>
      <c r="G10" s="111">
        <v>85</v>
      </c>
      <c r="H10" s="111">
        <v>91</v>
      </c>
      <c r="I10" s="111">
        <v>81.739999999999995</v>
      </c>
      <c r="J10" s="38"/>
      <c r="K10" s="38"/>
      <c r="L10" s="38"/>
      <c r="M10" s="38"/>
      <c r="N10" s="38"/>
    </row>
    <row r="11" spans="1:14" ht="11.25">
      <c r="A11" s="23">
        <f t="shared" si="0"/>
        <v>2</v>
      </c>
      <c r="B11" s="194"/>
      <c r="C11" s="114">
        <v>40966</v>
      </c>
      <c r="D11" s="111">
        <v>112</v>
      </c>
      <c r="E11" s="111">
        <v>87</v>
      </c>
      <c r="F11" s="111">
        <v>65</v>
      </c>
      <c r="G11" s="111">
        <v>85</v>
      </c>
      <c r="H11" s="111">
        <v>96.2</v>
      </c>
      <c r="I11" s="111">
        <v>83.3</v>
      </c>
      <c r="J11" s="38"/>
      <c r="K11" s="38"/>
      <c r="L11" s="38"/>
      <c r="M11" s="38"/>
      <c r="N11" s="38"/>
    </row>
    <row r="12" spans="1:14" ht="11.25">
      <c r="A12" s="23">
        <f t="shared" si="0"/>
        <v>3</v>
      </c>
      <c r="B12" s="194" t="str">
        <f>VLOOKUP(A12,Month!A:B,2,FALSE)</f>
        <v>March</v>
      </c>
      <c r="C12" s="114">
        <v>40973</v>
      </c>
      <c r="D12" s="111">
        <v>112</v>
      </c>
      <c r="E12" s="111">
        <v>87</v>
      </c>
      <c r="F12" s="111">
        <v>65</v>
      </c>
      <c r="G12" s="111">
        <v>85</v>
      </c>
      <c r="H12" s="111">
        <v>98</v>
      </c>
      <c r="I12" s="111">
        <v>83.75</v>
      </c>
      <c r="J12" s="38"/>
      <c r="K12" s="38"/>
      <c r="L12" s="38"/>
      <c r="M12" s="38"/>
      <c r="N12" s="38"/>
    </row>
    <row r="13" spans="1:14" ht="11.25">
      <c r="A13" s="23">
        <f t="shared" si="0"/>
        <v>3</v>
      </c>
      <c r="B13" s="194"/>
      <c r="C13" s="114">
        <v>40980</v>
      </c>
      <c r="D13" s="111">
        <v>112</v>
      </c>
      <c r="E13" s="111">
        <v>87</v>
      </c>
      <c r="F13" s="111">
        <v>65</v>
      </c>
      <c r="G13" s="111">
        <v>81</v>
      </c>
      <c r="H13" s="111">
        <v>98</v>
      </c>
      <c r="I13" s="111">
        <v>81.95</v>
      </c>
      <c r="J13" s="38"/>
      <c r="K13" s="38"/>
      <c r="L13" s="38"/>
      <c r="M13" s="38"/>
      <c r="N13" s="38"/>
    </row>
    <row r="14" spans="1:14" ht="11.25">
      <c r="A14" s="23">
        <f t="shared" si="0"/>
        <v>3</v>
      </c>
      <c r="B14" s="194"/>
      <c r="C14" s="114">
        <v>40987</v>
      </c>
      <c r="D14" s="111">
        <v>112.3</v>
      </c>
      <c r="E14" s="111">
        <v>87</v>
      </c>
      <c r="F14" s="111">
        <v>69.8</v>
      </c>
      <c r="G14" s="111">
        <v>80</v>
      </c>
      <c r="H14" s="111">
        <v>98</v>
      </c>
      <c r="I14" s="111">
        <v>83.7</v>
      </c>
      <c r="J14" s="38"/>
      <c r="K14" s="38"/>
      <c r="L14" s="38"/>
      <c r="M14" s="38"/>
      <c r="N14" s="38"/>
    </row>
    <row r="15" spans="1:14" ht="11.25">
      <c r="A15" s="23">
        <f t="shared" si="0"/>
        <v>3</v>
      </c>
      <c r="B15" s="194"/>
      <c r="C15" s="114">
        <v>40994</v>
      </c>
      <c r="D15" s="111">
        <v>113.5</v>
      </c>
      <c r="E15" s="111">
        <v>87</v>
      </c>
      <c r="F15" s="111">
        <v>77</v>
      </c>
      <c r="G15" s="111">
        <v>80</v>
      </c>
      <c r="H15" s="111">
        <v>98</v>
      </c>
      <c r="I15" s="111">
        <v>85.95</v>
      </c>
      <c r="J15" s="38"/>
      <c r="K15" s="38"/>
      <c r="L15" s="38"/>
      <c r="M15" s="38"/>
      <c r="N15" s="38"/>
    </row>
    <row r="16" spans="1:14" ht="11.25">
      <c r="A16" s="23">
        <f t="shared" si="0"/>
        <v>4</v>
      </c>
      <c r="B16" s="194" t="str">
        <f>VLOOKUP(A16,Month!A:B,2,FALSE)</f>
        <v>April</v>
      </c>
      <c r="C16" s="114">
        <v>41001</v>
      </c>
      <c r="D16" s="111">
        <v>113.5</v>
      </c>
      <c r="E16" s="111">
        <v>87</v>
      </c>
      <c r="F16" s="111">
        <v>77</v>
      </c>
      <c r="G16" s="111">
        <v>77.75</v>
      </c>
      <c r="H16" s="111">
        <v>96</v>
      </c>
      <c r="I16" s="111">
        <v>84.79</v>
      </c>
      <c r="J16" s="38"/>
      <c r="K16" s="38"/>
      <c r="L16" s="38"/>
      <c r="M16" s="38"/>
      <c r="N16" s="38"/>
    </row>
    <row r="17" spans="1:14" ht="11.25">
      <c r="A17" s="23">
        <f t="shared" si="0"/>
        <v>4</v>
      </c>
      <c r="B17" s="194"/>
      <c r="C17" s="114">
        <v>41008</v>
      </c>
      <c r="D17" s="111">
        <v>115.6</v>
      </c>
      <c r="E17" s="111">
        <v>87</v>
      </c>
      <c r="F17" s="111">
        <v>77</v>
      </c>
      <c r="G17" s="111">
        <v>75.8</v>
      </c>
      <c r="H17" s="111">
        <v>96</v>
      </c>
      <c r="I17" s="111">
        <v>83.95</v>
      </c>
      <c r="J17" s="38"/>
      <c r="K17" s="38"/>
      <c r="L17" s="38"/>
      <c r="M17" s="38"/>
      <c r="N17" s="38"/>
    </row>
    <row r="18" spans="1:14" ht="11.25">
      <c r="A18" s="23">
        <f t="shared" si="0"/>
        <v>4</v>
      </c>
      <c r="B18" s="194"/>
      <c r="C18" s="114">
        <v>41015</v>
      </c>
      <c r="D18" s="111">
        <v>117</v>
      </c>
      <c r="E18" s="111">
        <v>87</v>
      </c>
      <c r="F18" s="111">
        <v>77</v>
      </c>
      <c r="G18" s="111">
        <v>70.8</v>
      </c>
      <c r="H18" s="111">
        <v>98.4</v>
      </c>
      <c r="I18" s="111">
        <v>83.11</v>
      </c>
      <c r="J18" s="38"/>
      <c r="K18" s="38"/>
      <c r="L18" s="38"/>
      <c r="M18" s="38"/>
      <c r="N18" s="38"/>
    </row>
    <row r="19" spans="1:14" ht="11.25">
      <c r="A19" s="23">
        <f t="shared" si="0"/>
        <v>4</v>
      </c>
      <c r="B19" s="194"/>
      <c r="C19" s="114">
        <v>41022</v>
      </c>
      <c r="D19" s="111">
        <v>118</v>
      </c>
      <c r="E19" s="111">
        <v>87</v>
      </c>
      <c r="F19" s="111">
        <v>77</v>
      </c>
      <c r="G19" s="111">
        <v>70</v>
      </c>
      <c r="H19" s="111">
        <v>102</v>
      </c>
      <c r="I19" s="111">
        <v>84</v>
      </c>
      <c r="J19" s="38"/>
      <c r="K19" s="38"/>
      <c r="L19" s="38"/>
      <c r="M19" s="38"/>
      <c r="N19" s="38"/>
    </row>
    <row r="20" spans="1:14" ht="11.25">
      <c r="A20" s="23">
        <f t="shared" si="0"/>
        <v>4</v>
      </c>
      <c r="B20" s="194"/>
      <c r="C20" s="114">
        <v>41029</v>
      </c>
      <c r="D20" s="111">
        <v>118</v>
      </c>
      <c r="E20" s="111">
        <v>87</v>
      </c>
      <c r="F20" s="111">
        <v>77</v>
      </c>
      <c r="G20" s="111">
        <v>68</v>
      </c>
      <c r="H20" s="111">
        <v>102</v>
      </c>
      <c r="I20" s="111">
        <v>83.5</v>
      </c>
      <c r="J20" s="38"/>
      <c r="K20" s="38"/>
      <c r="L20" s="38"/>
      <c r="M20" s="38"/>
      <c r="N20" s="38"/>
    </row>
    <row r="21" spans="1:14" ht="11.25">
      <c r="A21" s="23">
        <f t="shared" si="0"/>
        <v>5</v>
      </c>
      <c r="B21" s="194" t="str">
        <f>VLOOKUP(A21,Month!A:B,2,FALSE)</f>
        <v>May</v>
      </c>
      <c r="C21" s="114">
        <v>41036</v>
      </c>
      <c r="D21" s="111">
        <v>122.8</v>
      </c>
      <c r="E21" s="111">
        <v>85.8</v>
      </c>
      <c r="F21" s="111">
        <v>77</v>
      </c>
      <c r="G21" s="111">
        <v>68</v>
      </c>
      <c r="H21" s="111">
        <v>103.2</v>
      </c>
      <c r="I21" s="111">
        <v>83.5</v>
      </c>
      <c r="J21" s="38"/>
      <c r="K21" s="38"/>
      <c r="L21" s="38"/>
      <c r="M21" s="38"/>
      <c r="N21" s="38"/>
    </row>
    <row r="22" spans="1:14" ht="11.25">
      <c r="A22" s="23">
        <f t="shared" si="0"/>
        <v>5</v>
      </c>
      <c r="B22" s="194"/>
      <c r="C22" s="114">
        <v>41043</v>
      </c>
      <c r="D22" s="111">
        <v>124</v>
      </c>
      <c r="E22" s="111">
        <v>84</v>
      </c>
      <c r="F22" s="111">
        <v>77</v>
      </c>
      <c r="G22" s="111">
        <v>68</v>
      </c>
      <c r="H22" s="111">
        <v>104</v>
      </c>
      <c r="I22" s="111">
        <v>83.25</v>
      </c>
      <c r="J22" s="38"/>
      <c r="K22" s="38"/>
      <c r="L22" s="38"/>
      <c r="M22" s="38"/>
      <c r="N22" s="38"/>
    </row>
    <row r="23" spans="1:14" ht="11.25">
      <c r="A23" s="23">
        <f t="shared" si="0"/>
        <v>5</v>
      </c>
      <c r="B23" s="194"/>
      <c r="C23" s="114">
        <v>41050</v>
      </c>
      <c r="D23" s="111">
        <v>124</v>
      </c>
      <c r="E23" s="111">
        <v>84</v>
      </c>
      <c r="F23" s="111">
        <v>77</v>
      </c>
      <c r="G23" s="111">
        <v>68</v>
      </c>
      <c r="H23" s="111">
        <v>104</v>
      </c>
      <c r="I23" s="111">
        <v>82.94</v>
      </c>
      <c r="J23" s="38"/>
      <c r="K23" s="38"/>
      <c r="L23" s="38"/>
      <c r="M23" s="38"/>
      <c r="N23" s="38"/>
    </row>
    <row r="24" spans="1:14" ht="11.25">
      <c r="A24" s="23">
        <f t="shared" si="0"/>
        <v>5</v>
      </c>
      <c r="B24" s="194"/>
      <c r="C24" s="114">
        <v>41057</v>
      </c>
      <c r="D24" s="111">
        <v>124</v>
      </c>
      <c r="E24" s="111">
        <v>84</v>
      </c>
      <c r="F24" s="111">
        <v>77</v>
      </c>
      <c r="G24" s="111">
        <v>67.599999999999994</v>
      </c>
      <c r="H24" s="111">
        <v>104</v>
      </c>
      <c r="I24" s="111">
        <v>83.44</v>
      </c>
      <c r="J24" s="38"/>
      <c r="K24" s="38"/>
      <c r="L24" s="38"/>
      <c r="M24" s="38"/>
      <c r="N24" s="38"/>
    </row>
    <row r="25" spans="1:14" ht="11.25">
      <c r="A25" s="23">
        <f t="shared" si="0"/>
        <v>6</v>
      </c>
      <c r="B25" s="194" t="str">
        <f>VLOOKUP(A25,Month!A:B,2,FALSE)</f>
        <v>June</v>
      </c>
      <c r="C25" s="114">
        <v>41064</v>
      </c>
      <c r="D25" s="111">
        <v>124</v>
      </c>
      <c r="E25" s="111">
        <v>84</v>
      </c>
      <c r="F25" s="111">
        <v>77</v>
      </c>
      <c r="G25" s="111">
        <v>66</v>
      </c>
      <c r="H25" s="111">
        <v>105.8</v>
      </c>
      <c r="I25" s="111">
        <v>83.2</v>
      </c>
      <c r="J25" s="38"/>
      <c r="K25" s="38"/>
      <c r="L25" s="38"/>
      <c r="M25" s="38"/>
      <c r="N25" s="38"/>
    </row>
    <row r="26" spans="1:14" ht="11.25">
      <c r="A26" s="23">
        <f t="shared" si="0"/>
        <v>6</v>
      </c>
      <c r="B26" s="194"/>
      <c r="C26" s="114">
        <v>41071</v>
      </c>
      <c r="D26" s="111">
        <v>125.6</v>
      </c>
      <c r="E26" s="111">
        <v>83.2</v>
      </c>
      <c r="F26" s="111">
        <v>77</v>
      </c>
      <c r="G26" s="111">
        <v>66</v>
      </c>
      <c r="H26" s="111">
        <v>107</v>
      </c>
      <c r="I26" s="111">
        <v>83.3</v>
      </c>
      <c r="J26" s="38"/>
      <c r="K26" s="38"/>
      <c r="L26" s="38"/>
      <c r="M26" s="38"/>
      <c r="N26" s="38"/>
    </row>
    <row r="27" spans="1:14" ht="11.25">
      <c r="A27" s="23">
        <f t="shared" si="0"/>
        <v>6</v>
      </c>
      <c r="B27" s="194"/>
      <c r="C27" s="114">
        <v>41078</v>
      </c>
      <c r="D27" s="111">
        <v>126</v>
      </c>
      <c r="E27" s="111">
        <v>87</v>
      </c>
      <c r="F27" s="111">
        <v>77</v>
      </c>
      <c r="G27" s="111">
        <v>66</v>
      </c>
      <c r="H27" s="111">
        <v>108.2</v>
      </c>
      <c r="I27" s="111">
        <v>84.55</v>
      </c>
      <c r="J27" s="38"/>
      <c r="K27" s="38"/>
      <c r="L27" s="38"/>
      <c r="M27" s="38"/>
      <c r="N27" s="38"/>
    </row>
    <row r="28" spans="1:14" ht="11.25">
      <c r="A28" s="23">
        <f t="shared" si="0"/>
        <v>6</v>
      </c>
      <c r="B28" s="194"/>
      <c r="C28" s="114">
        <v>41085</v>
      </c>
      <c r="D28" s="111">
        <v>126</v>
      </c>
      <c r="E28" s="111">
        <v>87.8</v>
      </c>
      <c r="F28" s="111">
        <v>77</v>
      </c>
      <c r="G28" s="111">
        <v>66</v>
      </c>
      <c r="H28" s="111">
        <v>110</v>
      </c>
      <c r="I28" s="111">
        <v>84.89</v>
      </c>
      <c r="J28" s="38"/>
      <c r="K28" s="38"/>
      <c r="L28" s="38"/>
      <c r="M28" s="38"/>
      <c r="N28" s="38"/>
    </row>
    <row r="29" spans="1:14" ht="11.25">
      <c r="A29" s="23">
        <f t="shared" si="0"/>
        <v>7</v>
      </c>
      <c r="B29" s="194" t="str">
        <f>VLOOKUP(A29,Month!A:B,2,FALSE)</f>
        <v>July</v>
      </c>
      <c r="C29" s="114">
        <v>41092</v>
      </c>
      <c r="D29" s="111">
        <v>126</v>
      </c>
      <c r="E29" s="111">
        <v>92.5</v>
      </c>
      <c r="F29" s="111">
        <v>77</v>
      </c>
      <c r="G29" s="111">
        <v>66</v>
      </c>
      <c r="H29" s="111">
        <v>110</v>
      </c>
      <c r="I29" s="111">
        <v>86.56</v>
      </c>
      <c r="J29" s="38"/>
      <c r="K29" s="38"/>
      <c r="L29" s="38"/>
      <c r="M29" s="38"/>
      <c r="N29" s="38"/>
    </row>
    <row r="30" spans="1:14" ht="11.25">
      <c r="A30" s="23">
        <f t="shared" si="0"/>
        <v>7</v>
      </c>
      <c r="B30" s="194"/>
      <c r="C30" s="114">
        <v>41099</v>
      </c>
      <c r="D30" s="111">
        <v>126</v>
      </c>
      <c r="E30" s="111">
        <v>96</v>
      </c>
      <c r="F30" s="111">
        <v>77</v>
      </c>
      <c r="G30" s="111">
        <v>66</v>
      </c>
      <c r="H30" s="111">
        <v>110</v>
      </c>
      <c r="I30" s="111">
        <v>87.25</v>
      </c>
      <c r="J30" s="38"/>
      <c r="K30" s="38"/>
      <c r="L30" s="38"/>
      <c r="M30" s="38"/>
      <c r="N30" s="38"/>
    </row>
    <row r="31" spans="1:14" ht="11.25">
      <c r="A31" s="23">
        <f t="shared" si="0"/>
        <v>7</v>
      </c>
      <c r="B31" s="194"/>
      <c r="C31" s="114">
        <v>41106</v>
      </c>
      <c r="D31" s="111">
        <v>126</v>
      </c>
      <c r="E31" s="111">
        <v>101.8</v>
      </c>
      <c r="F31" s="111">
        <v>77</v>
      </c>
      <c r="G31" s="111">
        <v>66</v>
      </c>
      <c r="H31" s="111">
        <v>110</v>
      </c>
      <c r="I31" s="111">
        <v>88.7</v>
      </c>
      <c r="J31" s="38"/>
      <c r="K31" s="38"/>
      <c r="L31" s="38"/>
      <c r="M31" s="38"/>
      <c r="N31" s="38"/>
    </row>
    <row r="32" spans="1:14" ht="11.25">
      <c r="A32" s="23">
        <f t="shared" si="0"/>
        <v>7</v>
      </c>
      <c r="B32" s="194"/>
      <c r="C32" s="114">
        <v>41113</v>
      </c>
      <c r="D32" s="111">
        <v>126</v>
      </c>
      <c r="E32" s="111">
        <v>105</v>
      </c>
      <c r="F32" s="111">
        <v>77</v>
      </c>
      <c r="G32" s="111">
        <v>66</v>
      </c>
      <c r="H32" s="111">
        <v>110</v>
      </c>
      <c r="I32" s="111">
        <v>89.5</v>
      </c>
      <c r="J32" s="38"/>
      <c r="K32" s="38"/>
      <c r="L32" s="38"/>
      <c r="M32" s="38"/>
      <c r="N32" s="38"/>
    </row>
    <row r="33" spans="1:14" ht="11.25">
      <c r="A33" s="23">
        <f t="shared" si="0"/>
        <v>7</v>
      </c>
      <c r="B33" s="194"/>
      <c r="C33" s="114">
        <v>41120</v>
      </c>
      <c r="D33" s="111">
        <v>126</v>
      </c>
      <c r="E33" s="111">
        <v>105</v>
      </c>
      <c r="F33" s="111">
        <v>77</v>
      </c>
      <c r="G33" s="111">
        <v>66</v>
      </c>
      <c r="H33" s="111">
        <v>110</v>
      </c>
      <c r="I33" s="111">
        <v>89.5</v>
      </c>
      <c r="J33" s="38"/>
      <c r="K33" s="38"/>
      <c r="L33" s="38"/>
      <c r="M33" s="38"/>
      <c r="N33" s="38"/>
    </row>
    <row r="34" spans="1:14" ht="11.25">
      <c r="A34" s="23">
        <f t="shared" si="0"/>
        <v>8</v>
      </c>
      <c r="B34" s="194" t="str">
        <f>VLOOKUP(A34,Month!A:B,2,FALSE)</f>
        <v>August</v>
      </c>
      <c r="C34" s="114">
        <v>41127</v>
      </c>
      <c r="D34" s="111">
        <v>126</v>
      </c>
      <c r="E34" s="111">
        <v>105</v>
      </c>
      <c r="F34" s="111">
        <v>75.8</v>
      </c>
      <c r="G34" s="111">
        <v>66</v>
      </c>
      <c r="H34" s="111">
        <v>110</v>
      </c>
      <c r="I34" s="111">
        <v>89.2</v>
      </c>
      <c r="J34" s="38"/>
      <c r="K34" s="38"/>
      <c r="L34" s="38"/>
      <c r="M34" s="38"/>
      <c r="N34" s="38"/>
    </row>
    <row r="35" spans="1:14" ht="11.25">
      <c r="A35" s="23">
        <f t="shared" si="0"/>
        <v>8</v>
      </c>
      <c r="B35" s="194"/>
      <c r="C35" s="114">
        <v>41134</v>
      </c>
      <c r="D35" s="111">
        <v>126</v>
      </c>
      <c r="E35" s="111">
        <v>105</v>
      </c>
      <c r="F35" s="111">
        <v>75</v>
      </c>
      <c r="G35" s="111">
        <v>65.599999999999994</v>
      </c>
      <c r="H35" s="111">
        <v>110</v>
      </c>
      <c r="I35" s="111">
        <v>88.9</v>
      </c>
      <c r="J35" s="38"/>
      <c r="K35" s="38"/>
      <c r="L35" s="38"/>
      <c r="M35" s="38"/>
      <c r="N35" s="38"/>
    </row>
    <row r="36" spans="1:14" ht="11.25">
      <c r="A36" s="23">
        <f t="shared" si="0"/>
        <v>8</v>
      </c>
      <c r="B36" s="194"/>
      <c r="C36" s="114">
        <v>41141</v>
      </c>
      <c r="D36" s="111">
        <v>126</v>
      </c>
      <c r="E36" s="111">
        <v>107</v>
      </c>
      <c r="F36" s="111">
        <v>75</v>
      </c>
      <c r="G36" s="111">
        <v>64</v>
      </c>
      <c r="H36" s="111">
        <v>112</v>
      </c>
      <c r="I36" s="111">
        <v>89.5</v>
      </c>
      <c r="J36" s="38"/>
      <c r="K36" s="38"/>
      <c r="L36" s="38"/>
      <c r="M36" s="38"/>
      <c r="N36" s="38"/>
    </row>
    <row r="37" spans="1:14" ht="11.25">
      <c r="A37" s="23">
        <f t="shared" si="0"/>
        <v>8</v>
      </c>
      <c r="B37" s="194"/>
      <c r="C37" s="114">
        <v>41148</v>
      </c>
      <c r="D37" s="111">
        <v>126</v>
      </c>
      <c r="E37" s="111">
        <v>107</v>
      </c>
      <c r="F37" s="111">
        <v>75</v>
      </c>
      <c r="G37" s="111">
        <v>64</v>
      </c>
      <c r="H37" s="111">
        <v>112</v>
      </c>
      <c r="I37" s="111">
        <v>88.32</v>
      </c>
      <c r="J37" s="38"/>
      <c r="K37" s="38"/>
      <c r="L37" s="38"/>
      <c r="M37" s="38"/>
      <c r="N37" s="38"/>
    </row>
    <row r="38" spans="1:14" ht="11.25">
      <c r="A38" s="23">
        <f t="shared" si="0"/>
        <v>9</v>
      </c>
      <c r="B38" s="194" t="str">
        <f>VLOOKUP(A38,Month!A:B,2,FALSE)</f>
        <v>September</v>
      </c>
      <c r="C38" s="114">
        <v>41155</v>
      </c>
      <c r="D38" s="111">
        <v>126</v>
      </c>
      <c r="E38" s="111">
        <v>107</v>
      </c>
      <c r="F38" s="111">
        <v>75</v>
      </c>
      <c r="G38" s="111">
        <v>64</v>
      </c>
      <c r="H38" s="111">
        <v>112</v>
      </c>
      <c r="I38" s="111">
        <v>90.82</v>
      </c>
      <c r="J38" s="38"/>
      <c r="K38" s="38"/>
      <c r="L38" s="38"/>
      <c r="M38" s="38"/>
      <c r="N38" s="38"/>
    </row>
    <row r="39" spans="1:14" ht="11.25">
      <c r="A39" s="23">
        <f t="shared" si="0"/>
        <v>9</v>
      </c>
      <c r="B39" s="194"/>
      <c r="C39" s="114">
        <v>41162</v>
      </c>
      <c r="D39" s="111">
        <v>126</v>
      </c>
      <c r="E39" s="111">
        <v>107.8</v>
      </c>
      <c r="F39" s="111">
        <v>75</v>
      </c>
      <c r="G39" s="111">
        <v>62.8</v>
      </c>
      <c r="H39" s="111">
        <v>112</v>
      </c>
      <c r="I39" s="111">
        <v>89.4</v>
      </c>
      <c r="J39" s="38"/>
      <c r="K39" s="38"/>
      <c r="L39" s="38"/>
      <c r="M39" s="38"/>
      <c r="N39" s="38"/>
    </row>
    <row r="40" spans="1:14" ht="11.25">
      <c r="A40" s="23">
        <f t="shared" si="0"/>
        <v>9</v>
      </c>
      <c r="B40" s="194"/>
      <c r="C40" s="114">
        <v>41169</v>
      </c>
      <c r="D40" s="111">
        <v>126</v>
      </c>
      <c r="E40" s="111">
        <v>108</v>
      </c>
      <c r="F40" s="111">
        <v>75</v>
      </c>
      <c r="G40" s="111">
        <v>62</v>
      </c>
      <c r="H40" s="111">
        <v>112</v>
      </c>
      <c r="I40" s="111">
        <v>89.25</v>
      </c>
      <c r="J40" s="38"/>
      <c r="K40" s="38"/>
      <c r="L40" s="38"/>
      <c r="M40" s="38"/>
      <c r="N40" s="38"/>
    </row>
    <row r="41" spans="1:14" ht="11.25">
      <c r="A41" s="23">
        <f t="shared" si="0"/>
        <v>9</v>
      </c>
      <c r="B41" s="194"/>
      <c r="C41" s="114">
        <v>41176</v>
      </c>
      <c r="D41" s="111">
        <v>126</v>
      </c>
      <c r="E41" s="111">
        <v>108.6</v>
      </c>
      <c r="F41" s="111">
        <v>75</v>
      </c>
      <c r="G41" s="111">
        <v>62</v>
      </c>
      <c r="H41" s="111">
        <v>112</v>
      </c>
      <c r="I41" s="111">
        <v>89.4</v>
      </c>
      <c r="J41" s="38"/>
      <c r="K41" s="38"/>
      <c r="L41" s="38"/>
      <c r="M41" s="38"/>
      <c r="N41" s="38"/>
    </row>
    <row r="42" spans="1:14" ht="11.25">
      <c r="A42" s="23">
        <f t="shared" si="0"/>
        <v>10</v>
      </c>
      <c r="B42" s="194" t="str">
        <f>VLOOKUP(A42,Month!A:B,2,FALSE)</f>
        <v>October</v>
      </c>
      <c r="C42" s="114">
        <v>41183</v>
      </c>
      <c r="D42" s="111">
        <v>126</v>
      </c>
      <c r="E42" s="111">
        <v>109</v>
      </c>
      <c r="F42" s="111">
        <v>75</v>
      </c>
      <c r="G42" s="111">
        <v>64</v>
      </c>
      <c r="H42" s="111">
        <v>104.8</v>
      </c>
      <c r="I42" s="111">
        <v>88.2</v>
      </c>
      <c r="J42" s="38"/>
      <c r="K42" s="38"/>
      <c r="L42" s="38"/>
      <c r="M42" s="38"/>
      <c r="N42" s="38"/>
    </row>
    <row r="43" spans="1:14" ht="11.25">
      <c r="A43" s="23">
        <f t="shared" si="0"/>
        <v>10</v>
      </c>
      <c r="B43" s="194"/>
      <c r="C43" s="114">
        <v>41190</v>
      </c>
      <c r="D43" s="111">
        <v>126</v>
      </c>
      <c r="E43" s="111">
        <v>109</v>
      </c>
      <c r="F43" s="111">
        <v>76.2</v>
      </c>
      <c r="G43" s="111">
        <v>67</v>
      </c>
      <c r="H43" s="111">
        <v>100</v>
      </c>
      <c r="I43" s="111">
        <v>88.05</v>
      </c>
      <c r="J43" s="38"/>
      <c r="K43" s="38"/>
      <c r="L43" s="38"/>
      <c r="M43" s="38"/>
      <c r="N43" s="38"/>
    </row>
    <row r="44" spans="1:14" ht="11.25">
      <c r="A44" s="23">
        <f t="shared" si="0"/>
        <v>10</v>
      </c>
      <c r="B44" s="194"/>
      <c r="C44" s="114">
        <v>41197</v>
      </c>
      <c r="D44" s="111"/>
      <c r="E44" s="111">
        <v>108.6</v>
      </c>
      <c r="F44" s="111">
        <v>76.5</v>
      </c>
      <c r="G44" s="111">
        <v>67</v>
      </c>
      <c r="H44" s="111">
        <v>97.6</v>
      </c>
      <c r="I44" s="111">
        <v>87.43</v>
      </c>
      <c r="J44" s="38"/>
      <c r="K44" s="38"/>
      <c r="L44" s="38"/>
      <c r="M44" s="38"/>
      <c r="N44" s="38"/>
    </row>
    <row r="45" spans="1:14" ht="11.25">
      <c r="A45" s="23">
        <f t="shared" si="0"/>
        <v>10</v>
      </c>
      <c r="B45" s="194"/>
      <c r="C45" s="114">
        <v>41204</v>
      </c>
      <c r="D45" s="111"/>
      <c r="E45" s="111">
        <v>108</v>
      </c>
      <c r="F45" s="111">
        <v>77.7</v>
      </c>
      <c r="G45" s="111">
        <v>65.2</v>
      </c>
      <c r="H45" s="111">
        <v>96</v>
      </c>
      <c r="I45" s="111">
        <v>86.73</v>
      </c>
      <c r="J45" s="38"/>
      <c r="K45" s="38"/>
      <c r="L45" s="38"/>
      <c r="M45" s="38"/>
      <c r="N45" s="38"/>
    </row>
    <row r="46" spans="1:14" ht="11.25">
      <c r="A46" s="23">
        <f t="shared" si="0"/>
        <v>10</v>
      </c>
      <c r="B46" s="194"/>
      <c r="C46" s="114">
        <v>41211</v>
      </c>
      <c r="D46" s="111"/>
      <c r="E46" s="111">
        <v>108</v>
      </c>
      <c r="F46" s="111">
        <v>78</v>
      </c>
      <c r="G46" s="111">
        <v>64</v>
      </c>
      <c r="H46" s="111">
        <v>96</v>
      </c>
      <c r="I46" s="111">
        <v>86.5</v>
      </c>
      <c r="J46" s="38"/>
      <c r="K46" s="38"/>
      <c r="L46" s="38"/>
      <c r="M46" s="38"/>
      <c r="N46" s="38"/>
    </row>
    <row r="47" spans="1:14" ht="11.25">
      <c r="A47" s="23">
        <f t="shared" si="0"/>
        <v>11</v>
      </c>
      <c r="B47" s="194" t="str">
        <f>VLOOKUP(A47,Month!A:B,2,FALSE)</f>
        <v>November</v>
      </c>
      <c r="C47" s="114">
        <v>41218</v>
      </c>
      <c r="D47" s="111"/>
      <c r="E47" s="111">
        <v>108</v>
      </c>
      <c r="F47" s="111">
        <v>81</v>
      </c>
      <c r="G47" s="111">
        <v>62</v>
      </c>
      <c r="H47" s="111">
        <v>95.2</v>
      </c>
      <c r="I47" s="111">
        <v>86.55</v>
      </c>
      <c r="J47" s="38"/>
      <c r="K47" s="38"/>
      <c r="L47" s="38"/>
      <c r="M47" s="38"/>
      <c r="N47" s="38"/>
    </row>
    <row r="48" spans="1:14" ht="11.25">
      <c r="A48" s="23">
        <f t="shared" si="0"/>
        <v>11</v>
      </c>
      <c r="B48" s="194"/>
      <c r="C48" s="114">
        <v>41225</v>
      </c>
      <c r="D48" s="111"/>
      <c r="E48" s="111">
        <v>108</v>
      </c>
      <c r="F48" s="111">
        <v>83</v>
      </c>
      <c r="G48" s="111">
        <v>62</v>
      </c>
      <c r="H48" s="111">
        <v>94</v>
      </c>
      <c r="I48" s="111">
        <v>86.75</v>
      </c>
      <c r="J48" s="38"/>
      <c r="K48" s="38"/>
      <c r="L48" s="38"/>
      <c r="M48" s="38"/>
      <c r="N48" s="38"/>
    </row>
    <row r="49" spans="1:14" ht="11.25">
      <c r="A49" s="23">
        <f t="shared" si="0"/>
        <v>11</v>
      </c>
      <c r="B49" s="194"/>
      <c r="C49" s="114">
        <v>41232</v>
      </c>
      <c r="D49" s="111"/>
      <c r="E49" s="111">
        <v>108</v>
      </c>
      <c r="F49" s="111">
        <v>83</v>
      </c>
      <c r="G49" s="111">
        <v>62</v>
      </c>
      <c r="H49" s="111">
        <v>94</v>
      </c>
      <c r="I49" s="111">
        <v>86.75</v>
      </c>
      <c r="J49" s="38"/>
      <c r="K49" s="38"/>
      <c r="L49" s="38"/>
      <c r="M49" s="38"/>
      <c r="N49" s="38"/>
    </row>
    <row r="50" spans="1:14" ht="11.25">
      <c r="A50" s="23">
        <f t="shared" si="0"/>
        <v>11</v>
      </c>
      <c r="B50" s="194"/>
      <c r="C50" s="114">
        <v>41239</v>
      </c>
      <c r="D50" s="111"/>
      <c r="E50" s="111">
        <v>108</v>
      </c>
      <c r="F50" s="111">
        <v>83</v>
      </c>
      <c r="G50" s="111">
        <v>62</v>
      </c>
      <c r="H50" s="111">
        <v>96</v>
      </c>
      <c r="I50" s="111">
        <v>87.25</v>
      </c>
      <c r="J50" s="38"/>
      <c r="K50" s="38"/>
      <c r="L50" s="38"/>
      <c r="M50" s="38"/>
      <c r="N50" s="38"/>
    </row>
    <row r="51" spans="1:14" ht="11.25">
      <c r="A51" s="23">
        <f t="shared" si="0"/>
        <v>12</v>
      </c>
      <c r="B51" s="194" t="str">
        <f>VLOOKUP(A51,Month!A:B,2,FALSE)</f>
        <v>December</v>
      </c>
      <c r="C51" s="114">
        <v>41246</v>
      </c>
      <c r="D51" s="111"/>
      <c r="E51" s="111">
        <v>108</v>
      </c>
      <c r="F51" s="111">
        <v>83</v>
      </c>
      <c r="G51" s="111">
        <v>62</v>
      </c>
      <c r="H51" s="111">
        <v>90</v>
      </c>
      <c r="I51" s="111">
        <v>85.75</v>
      </c>
      <c r="J51" s="38"/>
      <c r="K51" s="38"/>
      <c r="L51" s="38"/>
      <c r="M51" s="38"/>
      <c r="N51" s="38"/>
    </row>
    <row r="52" spans="1:14" ht="11.25">
      <c r="A52" s="23">
        <f t="shared" si="0"/>
        <v>12</v>
      </c>
      <c r="B52" s="194"/>
      <c r="C52" s="114">
        <v>41253</v>
      </c>
      <c r="D52" s="111"/>
      <c r="E52" s="111">
        <v>108</v>
      </c>
      <c r="F52" s="111">
        <v>83</v>
      </c>
      <c r="G52" s="111">
        <v>62</v>
      </c>
      <c r="H52" s="111">
        <v>90</v>
      </c>
      <c r="I52" s="111">
        <v>85.75</v>
      </c>
      <c r="J52" s="38"/>
      <c r="K52" s="38"/>
      <c r="L52" s="38"/>
      <c r="M52" s="38"/>
      <c r="N52" s="38"/>
    </row>
    <row r="53" spans="1:14" ht="11.25">
      <c r="A53" s="23">
        <f t="shared" si="0"/>
        <v>12</v>
      </c>
      <c r="B53" s="194"/>
      <c r="C53" s="114">
        <v>41260</v>
      </c>
      <c r="D53" s="111"/>
      <c r="E53" s="111">
        <v>108</v>
      </c>
      <c r="F53" s="111">
        <v>83</v>
      </c>
      <c r="G53" s="111">
        <v>62</v>
      </c>
      <c r="H53" s="111">
        <v>90</v>
      </c>
      <c r="I53" s="111">
        <v>86.88</v>
      </c>
      <c r="J53" s="38"/>
      <c r="K53" s="38"/>
      <c r="L53" s="38"/>
      <c r="M53" s="38"/>
      <c r="N53" s="38"/>
    </row>
    <row r="54" spans="1:14" ht="11.25">
      <c r="A54" s="23">
        <f t="shared" si="0"/>
        <v>12</v>
      </c>
      <c r="B54" s="194"/>
      <c r="C54" s="114">
        <v>41267</v>
      </c>
      <c r="D54" s="111"/>
      <c r="E54" s="111">
        <v>108</v>
      </c>
      <c r="F54" s="111">
        <v>83</v>
      </c>
      <c r="G54" s="111">
        <v>62</v>
      </c>
      <c r="H54" s="111">
        <v>90</v>
      </c>
      <c r="I54" s="111">
        <v>85.47</v>
      </c>
      <c r="J54" s="38"/>
      <c r="K54" s="38"/>
      <c r="L54" s="38"/>
      <c r="M54" s="38"/>
      <c r="N54" s="38"/>
    </row>
    <row r="55" spans="1:14" ht="11.25">
      <c r="C55" s="111" t="s">
        <v>235</v>
      </c>
      <c r="D55" s="111">
        <f>SUBTOTAL(1,D2:D54)</f>
        <v>119.33571428571429</v>
      </c>
      <c r="E55" s="111">
        <v>96.21</v>
      </c>
      <c r="F55" s="111">
        <v>74.83</v>
      </c>
      <c r="G55" s="111">
        <v>70.540000000000006</v>
      </c>
      <c r="H55" s="111">
        <v>100.44</v>
      </c>
      <c r="I55" s="111">
        <v>85.62</v>
      </c>
    </row>
    <row r="56" spans="1:14">
      <c r="D56" s="38"/>
      <c r="E56" s="38"/>
      <c r="F56" s="38"/>
    </row>
  </sheetData>
  <mergeCells count="12">
    <mergeCell ref="B29:B33"/>
    <mergeCell ref="B51:B54"/>
    <mergeCell ref="B38:B41"/>
    <mergeCell ref="B47:B50"/>
    <mergeCell ref="B42:B46"/>
    <mergeCell ref="B34:B37"/>
    <mergeCell ref="B2:B7"/>
    <mergeCell ref="B25:B28"/>
    <mergeCell ref="B12:B15"/>
    <mergeCell ref="B8:B11"/>
    <mergeCell ref="B21:B24"/>
    <mergeCell ref="B16:B20"/>
  </mergeCells>
  <pageMargins left="0.75" right="0.75" top="1" bottom="1" header="0.5" footer="0.5"/>
  <pageSetup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BC55"/>
  <sheetViews>
    <sheetView topLeftCell="A16" zoomScale="115" workbookViewId="0">
      <selection activeCell="D197" sqref="D197:E199"/>
    </sheetView>
  </sheetViews>
  <sheetFormatPr defaultColWidth="45.140625" defaultRowHeight="10.5"/>
  <cols>
    <col min="1" max="1" width="12.85546875" style="39" bestFit="1" customWidth="1"/>
    <col min="2" max="2" width="10" style="39" bestFit="1" customWidth="1"/>
    <col min="3" max="3" width="10.140625" style="39" bestFit="1" customWidth="1"/>
    <col min="4" max="9" width="8" style="39" bestFit="1" customWidth="1"/>
    <col min="10" max="16384" width="45.140625" style="39"/>
  </cols>
  <sheetData>
    <row r="1" spans="1:55" ht="11.25">
      <c r="A1" s="39" t="s">
        <v>107</v>
      </c>
      <c r="B1" s="39" t="s">
        <v>121</v>
      </c>
      <c r="C1" s="111"/>
      <c r="D1" s="111">
        <v>2012</v>
      </c>
      <c r="E1" s="111">
        <v>2011</v>
      </c>
      <c r="F1" s="111">
        <v>2010</v>
      </c>
      <c r="G1" s="111">
        <v>2009</v>
      </c>
      <c r="H1" s="111">
        <v>2008</v>
      </c>
      <c r="I1" s="163" t="s">
        <v>260</v>
      </c>
    </row>
    <row r="2" spans="1:55" ht="11.25">
      <c r="A2" s="39">
        <v>1</v>
      </c>
      <c r="B2" s="195" t="str">
        <f>VLOOKUP(Heating_Oil!A2,Month!A:B,2,FALSE)</f>
        <v>January</v>
      </c>
      <c r="C2" s="114">
        <v>40903</v>
      </c>
      <c r="D2" s="123">
        <f>E54</f>
        <v>98.265000000000001</v>
      </c>
      <c r="E2" s="123">
        <f>F54</f>
        <v>90.863</v>
      </c>
      <c r="F2" s="111"/>
      <c r="G2" s="111">
        <v>46.34</v>
      </c>
      <c r="H2" s="111">
        <v>98.903000000000006</v>
      </c>
      <c r="I2" s="111">
        <v>85.763000000000005</v>
      </c>
      <c r="J2" s="40"/>
      <c r="K2" s="40"/>
      <c r="L2" s="40"/>
      <c r="M2" s="40"/>
      <c r="N2" s="40"/>
      <c r="O2" s="40"/>
      <c r="P2" s="40"/>
      <c r="Q2" s="40"/>
      <c r="R2" s="40"/>
      <c r="S2" s="40"/>
      <c r="T2" s="40"/>
      <c r="U2" s="40"/>
      <c r="V2" s="40"/>
      <c r="W2" s="40"/>
      <c r="X2" s="40"/>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72"/>
    </row>
    <row r="3" spans="1:55" ht="11.25">
      <c r="A3" s="39">
        <f t="shared" ref="A3:A54" si="0">MONTH(C3)</f>
        <v>1</v>
      </c>
      <c r="B3" s="195"/>
      <c r="C3" s="114">
        <v>40910</v>
      </c>
      <c r="D3" s="111">
        <v>102.38800000000001</v>
      </c>
      <c r="E3" s="111">
        <v>89.528000000000006</v>
      </c>
      <c r="F3" s="111">
        <v>81.944000000000003</v>
      </c>
      <c r="G3" s="111">
        <v>44.51</v>
      </c>
      <c r="H3" s="111">
        <v>94.697999999999993</v>
      </c>
      <c r="I3" s="111">
        <v>77.67</v>
      </c>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71"/>
    </row>
    <row r="4" spans="1:55" ht="11.25">
      <c r="A4" s="39">
        <f t="shared" si="0"/>
        <v>1</v>
      </c>
      <c r="B4" s="195"/>
      <c r="C4" s="114">
        <v>40917</v>
      </c>
      <c r="D4" s="111">
        <v>100.444</v>
      </c>
      <c r="E4" s="111">
        <v>91.031999999999996</v>
      </c>
      <c r="F4" s="111">
        <v>80.069999999999993</v>
      </c>
      <c r="G4" s="111">
        <v>36.911999999999999</v>
      </c>
      <c r="H4" s="111">
        <v>91.528000000000006</v>
      </c>
      <c r="I4" s="111">
        <v>74.885999999999996</v>
      </c>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72"/>
    </row>
    <row r="5" spans="1:55" ht="11.25">
      <c r="A5" s="39">
        <f t="shared" si="0"/>
        <v>1</v>
      </c>
      <c r="B5" s="195"/>
      <c r="C5" s="114">
        <v>40924</v>
      </c>
      <c r="D5" s="111">
        <v>100.038</v>
      </c>
      <c r="E5" s="111">
        <v>90.052999999999997</v>
      </c>
      <c r="F5" s="111">
        <v>76.814999999999998</v>
      </c>
      <c r="G5" s="111">
        <v>43.107999999999997</v>
      </c>
      <c r="H5" s="111">
        <v>89.24</v>
      </c>
      <c r="I5" s="111">
        <v>74.804000000000002</v>
      </c>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71"/>
    </row>
    <row r="6" spans="1:55" ht="11.25">
      <c r="A6" s="39">
        <f t="shared" si="0"/>
        <v>1</v>
      </c>
      <c r="B6" s="195"/>
      <c r="C6" s="114">
        <v>40931</v>
      </c>
      <c r="D6" s="111">
        <v>99.378</v>
      </c>
      <c r="E6" s="111">
        <v>87.274000000000001</v>
      </c>
      <c r="F6" s="111">
        <v>74.034000000000006</v>
      </c>
      <c r="G6" s="111">
        <v>42.518000000000001</v>
      </c>
      <c r="H6" s="111">
        <v>91.134</v>
      </c>
      <c r="I6" s="111">
        <v>73.739999999999995</v>
      </c>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72"/>
    </row>
    <row r="7" spans="1:55" ht="11.25">
      <c r="A7" s="39">
        <f t="shared" si="0"/>
        <v>1</v>
      </c>
      <c r="B7" s="195"/>
      <c r="C7" s="114">
        <v>40938</v>
      </c>
      <c r="D7" s="111">
        <v>97.813999999999993</v>
      </c>
      <c r="E7" s="111">
        <v>90.677999999999997</v>
      </c>
      <c r="F7" s="111">
        <v>74.593999999999994</v>
      </c>
      <c r="G7" s="111">
        <v>40.503999999999998</v>
      </c>
      <c r="H7" s="111">
        <v>89.09</v>
      </c>
      <c r="I7" s="111">
        <v>73.716999999999999</v>
      </c>
    </row>
    <row r="8" spans="1:55" ht="11.25">
      <c r="A8" s="39">
        <f t="shared" si="0"/>
        <v>2</v>
      </c>
      <c r="B8" s="195" t="str">
        <f>VLOOKUP(Heating_Oil!A8,Month!A:B,2,FALSE)</f>
        <v>February</v>
      </c>
      <c r="C8" s="114">
        <v>40945</v>
      </c>
      <c r="D8" s="111">
        <v>98.507999999999996</v>
      </c>
      <c r="E8" s="111">
        <v>86.688000000000002</v>
      </c>
      <c r="F8" s="111">
        <v>73.897999999999996</v>
      </c>
      <c r="G8" s="111">
        <v>36.908000000000001</v>
      </c>
      <c r="H8" s="111">
        <v>94.12</v>
      </c>
      <c r="I8" s="111">
        <v>72.903999999999996</v>
      </c>
    </row>
    <row r="9" spans="1:55" ht="11.25">
      <c r="A9" s="39">
        <f t="shared" si="0"/>
        <v>2</v>
      </c>
      <c r="B9" s="195"/>
      <c r="C9" s="114">
        <v>40952</v>
      </c>
      <c r="D9" s="111">
        <v>102.023</v>
      </c>
      <c r="E9" s="111">
        <v>85.335999999999999</v>
      </c>
      <c r="F9" s="111">
        <v>78.302999999999997</v>
      </c>
      <c r="G9" s="111">
        <v>36.993000000000002</v>
      </c>
      <c r="H9" s="111">
        <v>99.572999999999993</v>
      </c>
      <c r="I9" s="111">
        <v>75.656000000000006</v>
      </c>
    </row>
    <row r="10" spans="1:55" ht="11.25">
      <c r="A10" s="39">
        <f t="shared" si="0"/>
        <v>2</v>
      </c>
      <c r="B10" s="195"/>
      <c r="C10" s="114">
        <v>40959</v>
      </c>
      <c r="D10" s="111">
        <v>107.43</v>
      </c>
      <c r="E10" s="111">
        <v>96.707999999999998</v>
      </c>
      <c r="F10" s="111">
        <v>79.37</v>
      </c>
      <c r="G10" s="111">
        <v>42.176000000000002</v>
      </c>
      <c r="H10" s="111">
        <v>100.836</v>
      </c>
      <c r="I10" s="111">
        <v>78.881</v>
      </c>
    </row>
    <row r="11" spans="1:55" ht="11.25">
      <c r="A11" s="39">
        <f t="shared" si="0"/>
        <v>2</v>
      </c>
      <c r="B11" s="195"/>
      <c r="C11" s="114">
        <v>40966</v>
      </c>
      <c r="D11" s="111">
        <v>107.544</v>
      </c>
      <c r="E11" s="111">
        <v>101.032</v>
      </c>
      <c r="F11" s="111">
        <v>80.191999999999993</v>
      </c>
      <c r="G11" s="111">
        <v>43.262</v>
      </c>
      <c r="H11" s="111">
        <v>103.422</v>
      </c>
      <c r="I11" s="111">
        <v>81.977000000000004</v>
      </c>
    </row>
    <row r="12" spans="1:55" ht="11.25">
      <c r="A12" s="39">
        <f t="shared" si="0"/>
        <v>3</v>
      </c>
      <c r="B12" s="195" t="str">
        <f>VLOOKUP(Heating_Oil!A12,Month!A:B,2,FALSE)</f>
        <v>March</v>
      </c>
      <c r="C12" s="114">
        <v>40973</v>
      </c>
      <c r="D12" s="111">
        <v>106.312</v>
      </c>
      <c r="E12" s="111">
        <v>103.776</v>
      </c>
      <c r="F12" s="111">
        <v>81.760000000000005</v>
      </c>
      <c r="G12" s="111">
        <v>45.677999999999997</v>
      </c>
      <c r="H12" s="111">
        <v>109.422</v>
      </c>
      <c r="I12" s="111">
        <v>85.159000000000006</v>
      </c>
    </row>
    <row r="13" spans="1:55" ht="11.25">
      <c r="A13" s="39">
        <f t="shared" si="0"/>
        <v>3</v>
      </c>
      <c r="B13" s="195"/>
      <c r="C13" s="114">
        <v>40980</v>
      </c>
      <c r="D13" s="111">
        <v>106.13</v>
      </c>
      <c r="E13" s="111">
        <v>99.894000000000005</v>
      </c>
      <c r="F13" s="111">
        <v>81.462000000000003</v>
      </c>
      <c r="G13" s="111">
        <v>49.463999999999999</v>
      </c>
      <c r="H13" s="111">
        <v>105.355</v>
      </c>
      <c r="I13" s="111">
        <v>82.921999999999997</v>
      </c>
    </row>
    <row r="14" spans="1:55" ht="11.25">
      <c r="A14" s="39">
        <f t="shared" si="0"/>
        <v>3</v>
      </c>
      <c r="B14" s="195"/>
      <c r="C14" s="114">
        <v>40987</v>
      </c>
      <c r="D14" s="111">
        <v>106.63800000000001</v>
      </c>
      <c r="E14" s="111">
        <v>104.616</v>
      </c>
      <c r="F14" s="111">
        <v>80.86</v>
      </c>
      <c r="G14" s="111">
        <v>53.454000000000001</v>
      </c>
      <c r="H14" s="111">
        <v>104.236</v>
      </c>
      <c r="I14" s="111">
        <v>85.792000000000002</v>
      </c>
    </row>
    <row r="15" spans="1:55" ht="11.25">
      <c r="A15" s="39">
        <f t="shared" si="0"/>
        <v>3</v>
      </c>
      <c r="B15" s="195"/>
      <c r="C15" s="114">
        <v>40994</v>
      </c>
      <c r="D15" s="111">
        <v>105.11499999999999</v>
      </c>
      <c r="E15" s="111">
        <v>105.54</v>
      </c>
      <c r="F15" s="111">
        <v>83.293000000000006</v>
      </c>
      <c r="G15" s="111">
        <v>50.322000000000003</v>
      </c>
      <c r="H15" s="111">
        <v>103.49</v>
      </c>
      <c r="I15" s="111">
        <v>85.786000000000001</v>
      </c>
    </row>
    <row r="16" spans="1:55" ht="11.25">
      <c r="A16" s="39">
        <f t="shared" si="0"/>
        <v>4</v>
      </c>
      <c r="B16" s="195" t="str">
        <f>VLOOKUP(Heating_Oil!A16,Month!A:B,2,FALSE)</f>
        <v>April</v>
      </c>
      <c r="C16" s="114">
        <v>41001</v>
      </c>
      <c r="D16" s="111">
        <v>103.97199999999999</v>
      </c>
      <c r="E16" s="111">
        <v>109.746</v>
      </c>
      <c r="F16" s="111">
        <v>85.93</v>
      </c>
      <c r="G16" s="111">
        <v>50.454999999999998</v>
      </c>
      <c r="H16" s="111">
        <v>109.742</v>
      </c>
      <c r="I16" s="111">
        <v>90.995000000000005</v>
      </c>
    </row>
    <row r="17" spans="1:9" ht="11.25">
      <c r="A17" s="39">
        <f t="shared" si="0"/>
        <v>4</v>
      </c>
      <c r="B17" s="195"/>
      <c r="C17" s="114">
        <v>41008</v>
      </c>
      <c r="D17" s="111">
        <v>102.53</v>
      </c>
      <c r="E17" s="111">
        <v>108.21</v>
      </c>
      <c r="F17" s="111">
        <v>84.596000000000004</v>
      </c>
      <c r="G17" s="111">
        <v>49.804000000000002</v>
      </c>
      <c r="H17" s="111">
        <v>114.40600000000001</v>
      </c>
      <c r="I17" s="111">
        <v>89.254000000000005</v>
      </c>
    </row>
    <row r="18" spans="1:9" ht="11.25">
      <c r="A18" s="39">
        <f t="shared" si="0"/>
        <v>4</v>
      </c>
      <c r="B18" s="195"/>
      <c r="C18" s="114">
        <v>41015</v>
      </c>
      <c r="D18" s="111">
        <v>103.024</v>
      </c>
      <c r="E18" s="111">
        <v>109.753</v>
      </c>
      <c r="F18" s="111">
        <v>83.48</v>
      </c>
      <c r="G18" s="111">
        <v>48.481999999999999</v>
      </c>
      <c r="H18" s="111">
        <v>117.946</v>
      </c>
      <c r="I18" s="111">
        <v>88.870999999999995</v>
      </c>
    </row>
    <row r="19" spans="1:9" ht="11.25">
      <c r="A19" s="39">
        <f t="shared" si="0"/>
        <v>4</v>
      </c>
      <c r="B19" s="195"/>
      <c r="C19" s="114">
        <v>41022</v>
      </c>
      <c r="D19" s="111">
        <v>104.042</v>
      </c>
      <c r="E19" s="111">
        <v>112.69799999999999</v>
      </c>
      <c r="F19" s="111">
        <v>84.236000000000004</v>
      </c>
      <c r="G19" s="111">
        <v>51.07</v>
      </c>
      <c r="H19" s="111">
        <v>115.336</v>
      </c>
      <c r="I19" s="111">
        <v>90.834999999999994</v>
      </c>
    </row>
    <row r="20" spans="1:9" ht="11.25">
      <c r="A20" s="39">
        <f t="shared" si="0"/>
        <v>4</v>
      </c>
      <c r="B20" s="195"/>
      <c r="C20" s="114">
        <v>41029</v>
      </c>
      <c r="D20" s="111">
        <v>103.456</v>
      </c>
      <c r="E20" s="111">
        <v>106.158</v>
      </c>
      <c r="F20" s="111">
        <v>80.224000000000004</v>
      </c>
      <c r="G20" s="111">
        <v>55.997999999999998</v>
      </c>
      <c r="H20" s="111">
        <v>122.998</v>
      </c>
      <c r="I20" s="111">
        <v>91.344999999999999</v>
      </c>
    </row>
    <row r="21" spans="1:9" ht="11.25">
      <c r="A21" s="39">
        <f t="shared" si="0"/>
        <v>5</v>
      </c>
      <c r="B21" s="195" t="str">
        <f>VLOOKUP(Heating_Oil!A21,Month!A:B,2,FALSE)</f>
        <v>May</v>
      </c>
      <c r="C21" s="114">
        <v>41036</v>
      </c>
      <c r="D21" s="111">
        <v>96.994</v>
      </c>
      <c r="E21" s="111">
        <v>100.652</v>
      </c>
      <c r="F21" s="111">
        <v>74.965999999999994</v>
      </c>
      <c r="G21" s="111">
        <v>58.066000000000003</v>
      </c>
      <c r="H21" s="111">
        <v>124.932</v>
      </c>
      <c r="I21" s="111">
        <v>89.653999999999996</v>
      </c>
    </row>
    <row r="22" spans="1:9" ht="11.25">
      <c r="A22" s="39">
        <f t="shared" si="0"/>
        <v>5</v>
      </c>
      <c r="B22" s="195"/>
      <c r="C22" s="114">
        <v>41043</v>
      </c>
      <c r="D22" s="111">
        <v>93.122</v>
      </c>
      <c r="E22" s="111">
        <v>98.462000000000003</v>
      </c>
      <c r="F22" s="111">
        <v>69.481999999999999</v>
      </c>
      <c r="G22" s="111">
        <v>60.688000000000002</v>
      </c>
      <c r="H22" s="111">
        <v>130.37200000000001</v>
      </c>
      <c r="I22" s="111">
        <v>89.751000000000005</v>
      </c>
    </row>
    <row r="23" spans="1:9" ht="11.25">
      <c r="A23" s="39">
        <f t="shared" si="0"/>
        <v>5</v>
      </c>
      <c r="B23" s="195"/>
      <c r="C23" s="114">
        <v>41050</v>
      </c>
      <c r="D23" s="111">
        <v>91.13</v>
      </c>
      <c r="E23" s="111">
        <v>99.885999999999996</v>
      </c>
      <c r="F23" s="111">
        <v>71.798000000000002</v>
      </c>
      <c r="G23" s="111">
        <v>64.322999999999993</v>
      </c>
      <c r="H23" s="111">
        <v>128.46299999999999</v>
      </c>
      <c r="I23" s="111">
        <v>90.531000000000006</v>
      </c>
    </row>
    <row r="24" spans="1:9" ht="11.25">
      <c r="A24" s="39">
        <f t="shared" si="0"/>
        <v>5</v>
      </c>
      <c r="B24" s="195"/>
      <c r="C24" s="114">
        <v>41057</v>
      </c>
      <c r="D24" s="111">
        <v>87.084999999999994</v>
      </c>
      <c r="E24" s="111">
        <v>100.90300000000001</v>
      </c>
      <c r="F24" s="111">
        <v>72.89</v>
      </c>
      <c r="G24" s="111">
        <v>68.099999999999994</v>
      </c>
      <c r="H24" s="111">
        <v>128.13999999999999</v>
      </c>
      <c r="I24" s="111">
        <v>93.132000000000005</v>
      </c>
    </row>
    <row r="25" spans="1:9" ht="11.25">
      <c r="A25" s="39">
        <f t="shared" si="0"/>
        <v>6</v>
      </c>
      <c r="B25" s="195" t="str">
        <f>VLOOKUP(Heating_Oil!A25,Month!A:B,2,FALSE)</f>
        <v>June</v>
      </c>
      <c r="C25" s="114">
        <v>41064</v>
      </c>
      <c r="D25" s="111">
        <v>84.441999999999993</v>
      </c>
      <c r="E25" s="111">
        <v>100.012</v>
      </c>
      <c r="F25" s="111">
        <v>73.414000000000001</v>
      </c>
      <c r="G25" s="111">
        <v>70.83</v>
      </c>
      <c r="H25" s="111">
        <v>134.72800000000001</v>
      </c>
      <c r="I25" s="111">
        <v>94.745999999999995</v>
      </c>
    </row>
    <row r="26" spans="1:9" ht="11.25">
      <c r="A26" s="39">
        <f t="shared" si="0"/>
        <v>6</v>
      </c>
      <c r="B26" s="195"/>
      <c r="C26" s="114">
        <v>41071</v>
      </c>
      <c r="D26" s="111">
        <v>83.316000000000003</v>
      </c>
      <c r="E26" s="111">
        <v>95.888000000000005</v>
      </c>
      <c r="F26" s="111">
        <v>76.739999999999995</v>
      </c>
      <c r="G26" s="111">
        <v>70.608000000000004</v>
      </c>
      <c r="H26" s="111">
        <v>134.37</v>
      </c>
      <c r="I26" s="111">
        <v>94.402000000000001</v>
      </c>
    </row>
    <row r="27" spans="1:9" ht="11.25">
      <c r="A27" s="39">
        <f t="shared" si="0"/>
        <v>6</v>
      </c>
      <c r="B27" s="195"/>
      <c r="C27" s="114">
        <v>41078</v>
      </c>
      <c r="D27" s="111">
        <v>81.311999999999998</v>
      </c>
      <c r="E27" s="111">
        <v>92.85</v>
      </c>
      <c r="F27" s="111">
        <v>77.349999999999994</v>
      </c>
      <c r="G27" s="111">
        <v>68.846000000000004</v>
      </c>
      <c r="H27" s="111">
        <v>137.62799999999999</v>
      </c>
      <c r="I27" s="111">
        <v>94.168999999999997</v>
      </c>
    </row>
    <row r="28" spans="1:9" ht="11.25">
      <c r="A28" s="39">
        <f t="shared" si="0"/>
        <v>6</v>
      </c>
      <c r="B28" s="195"/>
      <c r="C28" s="114">
        <v>41085</v>
      </c>
      <c r="D28" s="111">
        <v>80.286000000000001</v>
      </c>
      <c r="E28" s="111">
        <v>93.725999999999999</v>
      </c>
      <c r="F28" s="111">
        <v>74.981999999999999</v>
      </c>
      <c r="G28" s="111">
        <v>69.355000000000004</v>
      </c>
      <c r="H28" s="111">
        <v>142.458</v>
      </c>
      <c r="I28" s="111">
        <v>93.933000000000007</v>
      </c>
    </row>
    <row r="29" spans="1:9" ht="11.25">
      <c r="A29" s="39">
        <f t="shared" si="0"/>
        <v>7</v>
      </c>
      <c r="B29" s="195" t="str">
        <f>VLOOKUP(Heating_Oil!A29,Month!A:B,2,FALSE)</f>
        <v>July</v>
      </c>
      <c r="C29" s="114">
        <v>41092</v>
      </c>
      <c r="D29" s="111">
        <v>85.77</v>
      </c>
      <c r="E29" s="111">
        <v>97.102999999999994</v>
      </c>
      <c r="F29" s="111">
        <v>74.394999999999996</v>
      </c>
      <c r="G29" s="111">
        <v>61.484000000000002</v>
      </c>
      <c r="H29" s="111">
        <v>140.03800000000001</v>
      </c>
      <c r="I29" s="111">
        <v>94.088999999999999</v>
      </c>
    </row>
    <row r="30" spans="1:9" ht="11.25">
      <c r="A30" s="39">
        <f t="shared" si="0"/>
        <v>7</v>
      </c>
      <c r="B30" s="195"/>
      <c r="C30" s="114">
        <v>41099</v>
      </c>
      <c r="D30" s="111">
        <v>85.778000000000006</v>
      </c>
      <c r="E30" s="111">
        <v>96.712000000000003</v>
      </c>
      <c r="F30" s="111">
        <v>76.353999999999999</v>
      </c>
      <c r="G30" s="111">
        <v>61.265999999999998</v>
      </c>
      <c r="H30" s="111">
        <v>135.33799999999999</v>
      </c>
      <c r="I30" s="111">
        <v>92.418000000000006</v>
      </c>
    </row>
    <row r="31" spans="1:9" ht="11.25">
      <c r="A31" s="39">
        <f t="shared" si="0"/>
        <v>7</v>
      </c>
      <c r="B31" s="195"/>
      <c r="C31" s="114">
        <v>41106</v>
      </c>
      <c r="D31" s="111">
        <v>90.323999999999998</v>
      </c>
      <c r="E31" s="111">
        <v>98.114000000000004</v>
      </c>
      <c r="F31" s="111">
        <v>77.763999999999996</v>
      </c>
      <c r="G31" s="111">
        <v>65.861999999999995</v>
      </c>
      <c r="H31" s="111">
        <v>126.43600000000001</v>
      </c>
      <c r="I31" s="111">
        <v>92.043999999999997</v>
      </c>
    </row>
    <row r="32" spans="1:9" ht="11.25">
      <c r="A32" s="39">
        <f t="shared" si="0"/>
        <v>7</v>
      </c>
      <c r="B32" s="195"/>
      <c r="C32" s="114">
        <v>41113</v>
      </c>
      <c r="D32" s="111">
        <v>89.025999999999996</v>
      </c>
      <c r="E32" s="111">
        <v>97.866</v>
      </c>
      <c r="F32" s="111">
        <v>78.156000000000006</v>
      </c>
      <c r="G32" s="111">
        <v>67.069999999999993</v>
      </c>
      <c r="H32" s="111">
        <v>124.574</v>
      </c>
      <c r="I32" s="111">
        <v>91.917000000000002</v>
      </c>
    </row>
    <row r="33" spans="1:9" ht="11.25">
      <c r="A33" s="39">
        <f t="shared" si="0"/>
        <v>7</v>
      </c>
      <c r="B33" s="195"/>
      <c r="C33" s="114">
        <v>41120</v>
      </c>
      <c r="D33" s="111">
        <v>89.055999999999997</v>
      </c>
      <c r="E33" s="111">
        <v>90.823999999999998</v>
      </c>
      <c r="F33" s="111">
        <v>81.813999999999993</v>
      </c>
      <c r="G33" s="111">
        <v>71.567999999999998</v>
      </c>
      <c r="H33" s="111">
        <v>118.876</v>
      </c>
      <c r="I33" s="111">
        <v>90.771000000000001</v>
      </c>
    </row>
    <row r="34" spans="1:9" ht="11.25">
      <c r="A34" s="39">
        <f t="shared" si="0"/>
        <v>8</v>
      </c>
      <c r="B34" s="195" t="str">
        <f>VLOOKUP(Heating_Oil!A34,Month!A:B,2,FALSE)</f>
        <v>August</v>
      </c>
      <c r="C34" s="114">
        <v>41127</v>
      </c>
      <c r="D34" s="111">
        <v>93.09</v>
      </c>
      <c r="E34" s="111">
        <v>82.92</v>
      </c>
      <c r="F34" s="111">
        <v>78.176000000000002</v>
      </c>
      <c r="G34" s="111">
        <v>69.647999999999996</v>
      </c>
      <c r="H34" s="111">
        <v>114.44799999999999</v>
      </c>
      <c r="I34" s="111">
        <v>86.298000000000002</v>
      </c>
    </row>
    <row r="35" spans="1:9" ht="11.25">
      <c r="A35" s="39">
        <f t="shared" si="0"/>
        <v>8</v>
      </c>
      <c r="B35" s="195"/>
      <c r="C35" s="114">
        <v>41134</v>
      </c>
      <c r="D35" s="111">
        <v>94.42</v>
      </c>
      <c r="E35" s="111">
        <v>85.35</v>
      </c>
      <c r="F35" s="111">
        <v>74.864000000000004</v>
      </c>
      <c r="G35" s="111">
        <v>70.957999999999998</v>
      </c>
      <c r="H35" s="111">
        <v>115.63</v>
      </c>
      <c r="I35" s="111">
        <v>86.700999999999993</v>
      </c>
    </row>
    <row r="36" spans="1:9" ht="11.25">
      <c r="A36" s="39">
        <f t="shared" si="0"/>
        <v>8</v>
      </c>
      <c r="B36" s="195"/>
      <c r="C36" s="114">
        <v>41141</v>
      </c>
      <c r="D36" s="111">
        <v>96.465999999999994</v>
      </c>
      <c r="E36" s="111">
        <v>85.078000000000003</v>
      </c>
      <c r="F36" s="111">
        <v>73.156000000000006</v>
      </c>
      <c r="G36" s="111">
        <v>72.616</v>
      </c>
      <c r="H36" s="111">
        <v>116.116</v>
      </c>
      <c r="I36" s="111">
        <v>86.742000000000004</v>
      </c>
    </row>
    <row r="37" spans="1:9" ht="11.25">
      <c r="A37" s="39">
        <f t="shared" si="0"/>
        <v>8</v>
      </c>
      <c r="B37" s="195"/>
      <c r="C37" s="114">
        <v>41148</v>
      </c>
      <c r="D37" s="111">
        <v>95.676000000000002</v>
      </c>
      <c r="E37" s="111">
        <v>88.272000000000006</v>
      </c>
      <c r="F37" s="111">
        <v>74.03</v>
      </c>
      <c r="G37" s="111">
        <v>68.408000000000001</v>
      </c>
      <c r="H37" s="111">
        <v>108.295</v>
      </c>
      <c r="I37" s="111">
        <v>83.512</v>
      </c>
    </row>
    <row r="38" spans="1:9" ht="11.25">
      <c r="A38" s="39">
        <f t="shared" si="0"/>
        <v>9</v>
      </c>
      <c r="B38" s="195" t="str">
        <f>VLOOKUP(Heating_Oil!A38,Month!A:B,2,FALSE)</f>
        <v>September</v>
      </c>
      <c r="C38" s="114">
        <v>41155</v>
      </c>
      <c r="D38" s="111">
        <v>95.653000000000006</v>
      </c>
      <c r="E38" s="111">
        <v>87.912999999999997</v>
      </c>
      <c r="F38" s="111">
        <v>74.864999999999995</v>
      </c>
      <c r="G38" s="111">
        <v>70.91</v>
      </c>
      <c r="H38" s="111">
        <v>102.846</v>
      </c>
      <c r="I38" s="111">
        <v>85.233999999999995</v>
      </c>
    </row>
    <row r="39" spans="1:9" ht="11.25">
      <c r="A39" s="39">
        <f t="shared" si="0"/>
        <v>9</v>
      </c>
      <c r="B39" s="195"/>
      <c r="C39" s="114">
        <v>41162</v>
      </c>
      <c r="D39" s="111">
        <v>97.605999999999995</v>
      </c>
      <c r="E39" s="111">
        <v>88.933999999999997</v>
      </c>
      <c r="F39" s="111">
        <v>75.647999999999996</v>
      </c>
      <c r="G39" s="111">
        <v>71.361999999999995</v>
      </c>
      <c r="H39" s="111">
        <v>97.29</v>
      </c>
      <c r="I39" s="111">
        <v>83.308999999999997</v>
      </c>
    </row>
    <row r="40" spans="1:9" ht="11.25">
      <c r="A40" s="39">
        <f t="shared" si="0"/>
        <v>9</v>
      </c>
      <c r="B40" s="195"/>
      <c r="C40" s="114">
        <v>41169</v>
      </c>
      <c r="D40" s="111">
        <v>93.73</v>
      </c>
      <c r="E40" s="111">
        <v>83.774000000000001</v>
      </c>
      <c r="F40" s="111">
        <v>74.951999999999998</v>
      </c>
      <c r="G40" s="111">
        <v>68.427999999999997</v>
      </c>
      <c r="H40" s="111">
        <v>109.634</v>
      </c>
      <c r="I40" s="111">
        <v>84.197000000000003</v>
      </c>
    </row>
    <row r="41" spans="1:9" ht="11.25">
      <c r="A41" s="39">
        <f t="shared" si="0"/>
        <v>9</v>
      </c>
      <c r="B41" s="195"/>
      <c r="C41" s="114">
        <v>41176</v>
      </c>
      <c r="D41" s="111">
        <v>91.463999999999999</v>
      </c>
      <c r="E41" s="111">
        <v>81.447999999999993</v>
      </c>
      <c r="F41" s="111">
        <v>78.099999999999994</v>
      </c>
      <c r="G41" s="111">
        <v>68.986000000000004</v>
      </c>
      <c r="H41" s="111">
        <v>96.63</v>
      </c>
      <c r="I41" s="111">
        <v>81.290999999999997</v>
      </c>
    </row>
    <row r="42" spans="1:9" ht="11.25">
      <c r="A42" s="39">
        <f t="shared" si="0"/>
        <v>10</v>
      </c>
      <c r="B42" s="195" t="str">
        <f>VLOOKUP(Heating_Oil!A42,Month!A:B,2,FALSE)</f>
        <v>October</v>
      </c>
      <c r="C42" s="114">
        <v>41183</v>
      </c>
      <c r="D42" s="111">
        <v>90.82</v>
      </c>
      <c r="E42" s="111">
        <v>79.706000000000003</v>
      </c>
      <c r="F42" s="111">
        <v>82.37</v>
      </c>
      <c r="G42" s="111">
        <v>70.864000000000004</v>
      </c>
      <c r="H42" s="111">
        <v>86.221999999999994</v>
      </c>
      <c r="I42" s="111">
        <v>79.790999999999997</v>
      </c>
    </row>
    <row r="43" spans="1:9" ht="11.25">
      <c r="A43" s="39">
        <f t="shared" si="0"/>
        <v>10</v>
      </c>
      <c r="B43" s="195"/>
      <c r="C43" s="114">
        <v>41190</v>
      </c>
      <c r="D43" s="111">
        <v>91.38</v>
      </c>
      <c r="E43" s="111">
        <v>85.563999999999993</v>
      </c>
      <c r="F43" s="111">
        <v>82.165999999999997</v>
      </c>
      <c r="G43" s="111">
        <v>75.742000000000004</v>
      </c>
      <c r="H43" s="111">
        <v>75.212000000000003</v>
      </c>
      <c r="I43" s="111">
        <v>79.671000000000006</v>
      </c>
    </row>
    <row r="44" spans="1:9" ht="11.25">
      <c r="A44" s="39">
        <f t="shared" si="0"/>
        <v>10</v>
      </c>
      <c r="B44" s="195"/>
      <c r="C44" s="114">
        <v>41197</v>
      </c>
      <c r="D44" s="111"/>
      <c r="E44" s="111">
        <v>86.706000000000003</v>
      </c>
      <c r="F44" s="111">
        <v>81.317999999999998</v>
      </c>
      <c r="G44" s="111">
        <v>80.352000000000004</v>
      </c>
      <c r="H44" s="111">
        <v>68.775999999999996</v>
      </c>
      <c r="I44" s="111">
        <v>79.287999999999997</v>
      </c>
    </row>
    <row r="45" spans="1:9" ht="11.25">
      <c r="A45" s="39">
        <f t="shared" si="0"/>
        <v>10</v>
      </c>
      <c r="B45" s="195"/>
      <c r="C45" s="114">
        <v>41204</v>
      </c>
      <c r="D45" s="111"/>
      <c r="E45" s="111">
        <v>92.384</v>
      </c>
      <c r="F45" s="111">
        <v>82.123999999999995</v>
      </c>
      <c r="G45" s="111">
        <v>78.512</v>
      </c>
      <c r="H45" s="111">
        <v>65.444000000000003</v>
      </c>
      <c r="I45" s="111">
        <v>79.616</v>
      </c>
    </row>
    <row r="46" spans="1:9" ht="11.25">
      <c r="A46" s="39">
        <f t="shared" si="0"/>
        <v>10</v>
      </c>
      <c r="B46" s="195"/>
      <c r="C46" s="114">
        <v>41211</v>
      </c>
      <c r="D46" s="111"/>
      <c r="E46" s="111">
        <v>93.244</v>
      </c>
      <c r="F46" s="111">
        <v>84.975999999999999</v>
      </c>
      <c r="G46" s="111">
        <v>79.036000000000001</v>
      </c>
      <c r="H46" s="111">
        <v>64.31</v>
      </c>
      <c r="I46" s="111">
        <v>80.391999999999996</v>
      </c>
    </row>
    <row r="47" spans="1:9" ht="11.25">
      <c r="A47" s="39">
        <f t="shared" si="0"/>
        <v>11</v>
      </c>
      <c r="B47" s="195" t="str">
        <f>VLOOKUP(Heating_Oil!A47,Month!A:B,2,FALSE)</f>
        <v>November</v>
      </c>
      <c r="C47" s="114">
        <v>41218</v>
      </c>
      <c r="D47" s="111"/>
      <c r="E47" s="111">
        <v>96.965999999999994</v>
      </c>
      <c r="F47" s="111">
        <v>86.855999999999995</v>
      </c>
      <c r="G47" s="111">
        <v>78.06</v>
      </c>
      <c r="H47" s="111">
        <v>58.636000000000003</v>
      </c>
      <c r="I47" s="111">
        <v>80.13</v>
      </c>
    </row>
    <row r="48" spans="1:9" ht="11.25">
      <c r="A48" s="39">
        <f t="shared" si="0"/>
        <v>11</v>
      </c>
      <c r="B48" s="195"/>
      <c r="C48" s="114">
        <v>41225</v>
      </c>
      <c r="D48" s="111"/>
      <c r="E48" s="111">
        <v>99.266000000000005</v>
      </c>
      <c r="F48" s="111">
        <v>82.2</v>
      </c>
      <c r="G48" s="111">
        <v>78.36</v>
      </c>
      <c r="H48" s="111">
        <v>52.502000000000002</v>
      </c>
      <c r="I48" s="111">
        <v>78.081999999999994</v>
      </c>
    </row>
    <row r="49" spans="1:9" ht="11.25">
      <c r="A49" s="39">
        <f t="shared" si="0"/>
        <v>11</v>
      </c>
      <c r="B49" s="195"/>
      <c r="C49" s="114">
        <v>41232</v>
      </c>
      <c r="D49" s="111"/>
      <c r="E49" s="111">
        <v>96.968000000000004</v>
      </c>
      <c r="F49" s="111">
        <v>82.528000000000006</v>
      </c>
      <c r="G49" s="111">
        <v>76.897999999999996</v>
      </c>
      <c r="H49" s="111">
        <v>53.534999999999997</v>
      </c>
      <c r="I49" s="111">
        <v>77.481999999999999</v>
      </c>
    </row>
    <row r="50" spans="1:9" ht="11.25">
      <c r="A50" s="39">
        <f t="shared" si="0"/>
        <v>11</v>
      </c>
      <c r="B50" s="195"/>
      <c r="C50" s="114">
        <v>41239</v>
      </c>
      <c r="D50" s="111"/>
      <c r="E50" s="111">
        <v>99.903999999999996</v>
      </c>
      <c r="F50" s="111">
        <v>86.756</v>
      </c>
      <c r="G50" s="111">
        <v>76.798000000000002</v>
      </c>
      <c r="H50" s="111">
        <v>45.502000000000002</v>
      </c>
      <c r="I50" s="111">
        <v>77.239999999999995</v>
      </c>
    </row>
    <row r="51" spans="1:9" ht="11.25">
      <c r="A51" s="39">
        <f t="shared" si="0"/>
        <v>12</v>
      </c>
      <c r="B51" s="195" t="str">
        <f>VLOOKUP(Heating_Oil!A51,Month!A:B,2,FALSE)</f>
        <v>December</v>
      </c>
      <c r="C51" s="114">
        <v>41246</v>
      </c>
      <c r="D51" s="111"/>
      <c r="E51" s="111">
        <v>100.102</v>
      </c>
      <c r="F51" s="111">
        <v>88.501999999999995</v>
      </c>
      <c r="G51" s="111">
        <v>71.525999999999996</v>
      </c>
      <c r="H51" s="111">
        <v>44.712000000000003</v>
      </c>
      <c r="I51" s="111">
        <v>76.210999999999999</v>
      </c>
    </row>
    <row r="52" spans="1:9" ht="11.25">
      <c r="A52" s="39">
        <f t="shared" si="0"/>
        <v>12</v>
      </c>
      <c r="B52" s="195"/>
      <c r="C52" s="114">
        <v>41253</v>
      </c>
      <c r="D52" s="111"/>
      <c r="E52" s="111">
        <v>96.052000000000007</v>
      </c>
      <c r="F52" s="111">
        <v>88.245999999999995</v>
      </c>
      <c r="G52" s="111">
        <v>71.774000000000001</v>
      </c>
      <c r="H52" s="111">
        <v>39.652000000000001</v>
      </c>
      <c r="I52" s="111">
        <v>73.930999999999997</v>
      </c>
    </row>
    <row r="53" spans="1:9" ht="11.25">
      <c r="A53" s="39">
        <f t="shared" si="0"/>
        <v>12</v>
      </c>
      <c r="B53" s="195"/>
      <c r="C53" s="114">
        <v>41260</v>
      </c>
      <c r="D53" s="111"/>
      <c r="E53" s="111">
        <v>97.796000000000006</v>
      </c>
      <c r="F53" s="111">
        <v>90.155000000000001</v>
      </c>
      <c r="G53" s="111">
        <v>75.397999999999996</v>
      </c>
      <c r="H53" s="111">
        <v>38.08</v>
      </c>
      <c r="I53" s="111">
        <v>79.088999999999999</v>
      </c>
    </row>
    <row r="54" spans="1:9" ht="11.25">
      <c r="A54" s="39">
        <f t="shared" si="0"/>
        <v>12</v>
      </c>
      <c r="B54" s="195"/>
      <c r="C54" s="114">
        <v>41267</v>
      </c>
      <c r="D54" s="111"/>
      <c r="E54" s="111">
        <v>98.265000000000001</v>
      </c>
      <c r="F54" s="111">
        <v>90.863</v>
      </c>
      <c r="G54" s="111">
        <v>79.069999999999993</v>
      </c>
      <c r="H54" s="111">
        <v>41.216999999999999</v>
      </c>
      <c r="I54" s="111">
        <v>79.763000000000005</v>
      </c>
    </row>
    <row r="55" spans="1:9" ht="11.25">
      <c r="C55" s="111" t="s">
        <v>235</v>
      </c>
      <c r="D55" s="111">
        <f>SUBTOTAL(1,D2:D54)</f>
        <v>96.023738095238087</v>
      </c>
      <c r="E55" s="111">
        <v>95.094999999999999</v>
      </c>
      <c r="F55" s="111">
        <v>79.546000000000006</v>
      </c>
      <c r="G55" s="111">
        <v>62.09</v>
      </c>
      <c r="H55" s="111">
        <v>99.997</v>
      </c>
      <c r="I55" s="111">
        <v>84.259</v>
      </c>
    </row>
  </sheetData>
  <mergeCells count="12">
    <mergeCell ref="B29:B33"/>
    <mergeCell ref="B51:B54"/>
    <mergeCell ref="B38:B41"/>
    <mergeCell ref="B47:B50"/>
    <mergeCell ref="B42:B46"/>
    <mergeCell ref="B34:B37"/>
    <mergeCell ref="B2:B7"/>
    <mergeCell ref="B25:B28"/>
    <mergeCell ref="B12:B15"/>
    <mergeCell ref="B8:B11"/>
    <mergeCell ref="B21:B24"/>
    <mergeCell ref="B16:B20"/>
  </mergeCells>
  <phoneticPr fontId="3" type="noConversion"/>
  <pageMargins left="0.75" right="0.75" top="1" bottom="1" header="0.5" footer="0.5"/>
  <pageSetup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dimension ref="A1:N56"/>
  <sheetViews>
    <sheetView topLeftCell="A13" zoomScale="130" zoomScaleNormal="130" workbookViewId="0">
      <selection activeCell="D197" sqref="D197:E199"/>
    </sheetView>
  </sheetViews>
  <sheetFormatPr defaultColWidth="45.140625" defaultRowHeight="11.25"/>
  <cols>
    <col min="1" max="1" width="10.85546875" style="69" bestFit="1" customWidth="1"/>
    <col min="2" max="2" width="10" style="69" bestFit="1" customWidth="1"/>
    <col min="3" max="3" width="8.7109375" style="69" bestFit="1" customWidth="1"/>
    <col min="4" max="9" width="9.42578125" style="69" bestFit="1" customWidth="1"/>
    <col min="10" max="16384" width="45.140625" style="69"/>
  </cols>
  <sheetData>
    <row r="1" spans="1:14">
      <c r="A1" s="69" t="s">
        <v>107</v>
      </c>
      <c r="B1" s="69" t="s">
        <v>121</v>
      </c>
      <c r="C1" s="111"/>
      <c r="D1" s="111">
        <v>2012</v>
      </c>
      <c r="E1" s="111">
        <v>2011</v>
      </c>
      <c r="F1" s="111">
        <v>2010</v>
      </c>
      <c r="G1" s="111">
        <v>2009</v>
      </c>
      <c r="H1" s="111">
        <v>2008</v>
      </c>
      <c r="I1" s="163" t="s">
        <v>260</v>
      </c>
    </row>
    <row r="2" spans="1:14">
      <c r="A2" s="39">
        <v>1</v>
      </c>
      <c r="B2" s="195" t="str">
        <f>VLOOKUP(Heating_Oil!A2,Month!A:B,2,FALSE)</f>
        <v>January</v>
      </c>
      <c r="C2" s="114">
        <v>40903</v>
      </c>
      <c r="D2" s="123">
        <f>E54</f>
        <v>289.64999999999998</v>
      </c>
      <c r="E2" s="111"/>
      <c r="F2" s="111"/>
      <c r="G2" s="111">
        <v>145.97</v>
      </c>
      <c r="H2" s="111">
        <v>271.34300000000002</v>
      </c>
      <c r="I2" s="111">
        <v>240</v>
      </c>
      <c r="K2" s="120"/>
      <c r="L2" s="120"/>
      <c r="M2" s="120"/>
      <c r="N2" s="120"/>
    </row>
    <row r="3" spans="1:14">
      <c r="A3" s="39">
        <f>MONTH(Crude!C3)</f>
        <v>1</v>
      </c>
      <c r="B3" s="195"/>
      <c r="C3" s="114">
        <v>40910</v>
      </c>
      <c r="D3" s="111">
        <v>306.72500000000002</v>
      </c>
      <c r="E3" s="111">
        <v>250.9</v>
      </c>
      <c r="F3" s="111">
        <v>218.43799999999999</v>
      </c>
      <c r="G3" s="111">
        <v>154.214</v>
      </c>
      <c r="H3" s="111">
        <v>258.14400000000001</v>
      </c>
      <c r="I3" s="111">
        <v>220.42400000000001</v>
      </c>
      <c r="K3" s="120"/>
      <c r="L3" s="120"/>
      <c r="M3" s="120"/>
      <c r="N3" s="120"/>
    </row>
    <row r="4" spans="1:14">
      <c r="A4" s="39">
        <f>MONTH(Crude!C4)</f>
        <v>1</v>
      </c>
      <c r="B4" s="195"/>
      <c r="C4" s="114">
        <v>40917</v>
      </c>
      <c r="D4" s="111">
        <v>307.10000000000002</v>
      </c>
      <c r="E4" s="111">
        <v>260.39999999999998</v>
      </c>
      <c r="F4" s="111">
        <v>209.154</v>
      </c>
      <c r="G4" s="111">
        <v>148.19200000000001</v>
      </c>
      <c r="H4" s="111">
        <v>252.91800000000001</v>
      </c>
      <c r="I4" s="111">
        <v>217.666</v>
      </c>
      <c r="K4" s="120"/>
      <c r="L4" s="120"/>
      <c r="M4" s="120"/>
      <c r="N4" s="120"/>
    </row>
    <row r="5" spans="1:14">
      <c r="A5" s="39">
        <f>MONTH(Crude!C5)</f>
        <v>1</v>
      </c>
      <c r="B5" s="195"/>
      <c r="C5" s="114">
        <v>40924</v>
      </c>
      <c r="D5" s="111">
        <v>302.82499999999999</v>
      </c>
      <c r="E5" s="111">
        <v>264.14999999999998</v>
      </c>
      <c r="F5" s="111">
        <v>197.50299999999999</v>
      </c>
      <c r="G5" s="111">
        <v>140.38999999999999</v>
      </c>
      <c r="H5" s="111">
        <v>247.363</v>
      </c>
      <c r="I5" s="111">
        <v>212.351</v>
      </c>
      <c r="K5" s="120"/>
      <c r="L5" s="120"/>
      <c r="M5" s="120"/>
      <c r="N5" s="120"/>
    </row>
    <row r="6" spans="1:14">
      <c r="A6" s="39">
        <f>MONTH(Crude!C6)</f>
        <v>1</v>
      </c>
      <c r="B6" s="195"/>
      <c r="C6" s="114">
        <v>40931</v>
      </c>
      <c r="D6" s="111">
        <v>304.89999999999998</v>
      </c>
      <c r="E6" s="111">
        <v>264.39999999999998</v>
      </c>
      <c r="F6" s="111">
        <v>191.91800000000001</v>
      </c>
      <c r="G6" s="111">
        <v>142.25</v>
      </c>
      <c r="H6" s="111">
        <v>251.584</v>
      </c>
      <c r="I6" s="111">
        <v>212.53800000000001</v>
      </c>
      <c r="K6" s="120"/>
      <c r="L6" s="120"/>
      <c r="M6" s="120"/>
      <c r="N6" s="120"/>
    </row>
    <row r="7" spans="1:14">
      <c r="A7" s="39">
        <f>MONTH(Crude!C7)</f>
        <v>1</v>
      </c>
      <c r="B7" s="195"/>
      <c r="C7" s="114">
        <v>40938</v>
      </c>
      <c r="D7" s="111">
        <v>307.12</v>
      </c>
      <c r="E7" s="111">
        <v>273.86</v>
      </c>
      <c r="F7" s="111">
        <v>196.524</v>
      </c>
      <c r="G7" s="111">
        <v>135.46600000000001</v>
      </c>
      <c r="H7" s="111">
        <v>247.03</v>
      </c>
      <c r="I7" s="111">
        <v>213.22</v>
      </c>
      <c r="K7" s="120"/>
      <c r="L7" s="120"/>
      <c r="M7" s="120"/>
      <c r="N7" s="120"/>
    </row>
    <row r="8" spans="1:14">
      <c r="A8" s="39">
        <f>MONTH(Crude!C8)</f>
        <v>2</v>
      </c>
      <c r="B8" s="195" t="str">
        <f>VLOOKUP(Heating_Oil!A8,Month!A:B,2,FALSE)</f>
        <v>February</v>
      </c>
      <c r="C8" s="114">
        <v>40945</v>
      </c>
      <c r="D8" s="111">
        <v>319.76</v>
      </c>
      <c r="E8" s="111">
        <v>271.48</v>
      </c>
      <c r="F8" s="111">
        <v>193.035</v>
      </c>
      <c r="G8" s="111">
        <v>132.774</v>
      </c>
      <c r="H8" s="111">
        <v>261.85199999999998</v>
      </c>
      <c r="I8" s="111">
        <v>215.93</v>
      </c>
      <c r="K8" s="120"/>
      <c r="L8" s="120"/>
      <c r="M8" s="120"/>
      <c r="N8" s="120"/>
    </row>
    <row r="9" spans="1:14">
      <c r="A9" s="39">
        <f>MONTH(Crude!C9)</f>
        <v>2</v>
      </c>
      <c r="B9" s="195"/>
      <c r="C9" s="114">
        <v>40952</v>
      </c>
      <c r="D9" s="111">
        <v>318.10000000000002</v>
      </c>
      <c r="E9" s="111">
        <v>272.89999999999998</v>
      </c>
      <c r="F9" s="111">
        <v>201.69300000000001</v>
      </c>
      <c r="G9" s="111">
        <v>118.10299999999999</v>
      </c>
      <c r="H9" s="111">
        <v>274.178</v>
      </c>
      <c r="I9" s="111">
        <v>220.023</v>
      </c>
      <c r="K9" s="120"/>
      <c r="L9" s="120"/>
      <c r="M9" s="120"/>
      <c r="N9" s="120"/>
    </row>
    <row r="10" spans="1:14">
      <c r="A10" s="39">
        <f>MONTH(Crude!C10)</f>
        <v>2</v>
      </c>
      <c r="B10" s="195"/>
      <c r="C10" s="114">
        <v>40959</v>
      </c>
      <c r="D10" s="111">
        <v>327</v>
      </c>
      <c r="E10" s="111">
        <v>287.82499999999999</v>
      </c>
      <c r="F10" s="111">
        <v>201.95400000000001</v>
      </c>
      <c r="G10" s="111">
        <v>123.23</v>
      </c>
      <c r="H10" s="111">
        <v>280.27600000000001</v>
      </c>
      <c r="I10" s="111">
        <v>219.92599999999999</v>
      </c>
      <c r="K10" s="120"/>
      <c r="L10" s="120"/>
      <c r="M10" s="120"/>
      <c r="N10" s="120"/>
    </row>
    <row r="11" spans="1:14">
      <c r="A11" s="39">
        <f>MONTH(Crude!C11)</f>
        <v>2</v>
      </c>
      <c r="B11" s="195"/>
      <c r="C11" s="114">
        <v>40966</v>
      </c>
      <c r="D11" s="111">
        <v>323.82</v>
      </c>
      <c r="E11" s="111">
        <v>302.42</v>
      </c>
      <c r="F11" s="111">
        <v>206.04</v>
      </c>
      <c r="G11" s="111">
        <v>118.01</v>
      </c>
      <c r="H11" s="111">
        <v>293.548</v>
      </c>
      <c r="I11" s="111">
        <v>230.005</v>
      </c>
      <c r="K11" s="120"/>
      <c r="L11" s="120"/>
      <c r="M11" s="120"/>
      <c r="N11" s="120"/>
    </row>
    <row r="12" spans="1:14">
      <c r="A12" s="39">
        <f>MONTH(Crude!C12)</f>
        <v>3</v>
      </c>
      <c r="B12" s="195" t="str">
        <f>VLOOKUP(Heating_Oil!A12,Month!A:B,2,FALSE)</f>
        <v>March</v>
      </c>
      <c r="C12" s="114">
        <v>40973</v>
      </c>
      <c r="D12" s="111">
        <v>322.22000000000003</v>
      </c>
      <c r="E12" s="111">
        <v>302.95999999999998</v>
      </c>
      <c r="F12" s="111">
        <v>208.99799999999999</v>
      </c>
      <c r="G12" s="111">
        <v>117.712</v>
      </c>
      <c r="H12" s="111">
        <v>310.07</v>
      </c>
      <c r="I12" s="111">
        <v>234.935</v>
      </c>
      <c r="K12" s="120"/>
      <c r="L12" s="120"/>
      <c r="M12" s="120"/>
      <c r="N12" s="120"/>
    </row>
    <row r="13" spans="1:14">
      <c r="A13" s="39">
        <f>MONTH(Crude!C13)</f>
        <v>3</v>
      </c>
      <c r="B13" s="195"/>
      <c r="C13" s="114">
        <v>40980</v>
      </c>
      <c r="D13" s="111">
        <v>324.64</v>
      </c>
      <c r="E13" s="111">
        <v>301</v>
      </c>
      <c r="F13" s="111">
        <v>208.76</v>
      </c>
      <c r="G13" s="111">
        <v>128.124</v>
      </c>
      <c r="H13" s="111">
        <v>309.96499999999997</v>
      </c>
      <c r="I13" s="111">
        <v>233.12</v>
      </c>
      <c r="K13" s="120"/>
      <c r="L13" s="120"/>
      <c r="M13" s="120"/>
      <c r="N13" s="120"/>
    </row>
    <row r="14" spans="1:14">
      <c r="A14" s="39">
        <f>MONTH(Crude!C14)</f>
        <v>3</v>
      </c>
      <c r="B14" s="195"/>
      <c r="C14" s="114">
        <v>40987</v>
      </c>
      <c r="D14" s="111">
        <v>320.14</v>
      </c>
      <c r="E14" s="111">
        <v>304.14</v>
      </c>
      <c r="F14" s="111">
        <v>206.624</v>
      </c>
      <c r="G14" s="111">
        <v>144.714</v>
      </c>
      <c r="H14" s="111">
        <v>313.20999999999998</v>
      </c>
      <c r="I14" s="111">
        <v>242.172</v>
      </c>
      <c r="K14" s="120"/>
      <c r="L14" s="120"/>
      <c r="M14" s="120"/>
      <c r="N14" s="120"/>
    </row>
    <row r="15" spans="1:14">
      <c r="A15" s="39">
        <f>MONTH(Crude!C15)</f>
        <v>3</v>
      </c>
      <c r="B15" s="195"/>
      <c r="C15" s="114">
        <v>40994</v>
      </c>
      <c r="D15" s="111">
        <v>318.88</v>
      </c>
      <c r="E15" s="111">
        <v>306.16000000000003</v>
      </c>
      <c r="F15" s="111">
        <v>215.005</v>
      </c>
      <c r="G15" s="111">
        <v>136.696</v>
      </c>
      <c r="H15" s="111">
        <v>301.59399999999999</v>
      </c>
      <c r="I15" s="111">
        <v>241.172</v>
      </c>
      <c r="K15" s="120"/>
      <c r="L15" s="120"/>
      <c r="M15" s="120"/>
      <c r="N15" s="120"/>
    </row>
    <row r="16" spans="1:14">
      <c r="A16" s="39">
        <f>MONTH(Crude!C16)</f>
        <v>4</v>
      </c>
      <c r="B16" s="195" t="str">
        <f>VLOOKUP(Heating_Oil!A16,Month!A:B,2,FALSE)</f>
        <v>April</v>
      </c>
      <c r="C16" s="114">
        <v>41001</v>
      </c>
      <c r="D16" s="111">
        <v>319.77499999999998</v>
      </c>
      <c r="E16" s="111">
        <v>316.22000000000003</v>
      </c>
      <c r="F16" s="111">
        <v>222.13200000000001</v>
      </c>
      <c r="G16" s="111">
        <v>139.27500000000001</v>
      </c>
      <c r="H16" s="111">
        <v>322.29199999999997</v>
      </c>
      <c r="I16" s="111">
        <v>255.80600000000001</v>
      </c>
      <c r="K16" s="120"/>
      <c r="L16" s="120"/>
      <c r="M16" s="120"/>
      <c r="N16" s="120"/>
    </row>
    <row r="17" spans="1:14">
      <c r="A17" s="39">
        <f>MONTH(Crude!C17)</f>
        <v>4</v>
      </c>
      <c r="B17" s="195"/>
      <c r="C17" s="114">
        <v>41008</v>
      </c>
      <c r="D17" s="111">
        <v>312.66000000000003</v>
      </c>
      <c r="E17" s="111">
        <v>319.82</v>
      </c>
      <c r="F17" s="111">
        <v>220.05</v>
      </c>
      <c r="G17" s="111">
        <v>138.91800000000001</v>
      </c>
      <c r="H17" s="111">
        <v>330.64400000000001</v>
      </c>
      <c r="I17" s="111">
        <v>252.358</v>
      </c>
      <c r="K17" s="120"/>
      <c r="L17" s="120"/>
      <c r="M17" s="120"/>
      <c r="N17" s="120"/>
    </row>
    <row r="18" spans="1:14">
      <c r="A18" s="39">
        <f>MONTH(Crude!C18)</f>
        <v>4</v>
      </c>
      <c r="B18" s="195"/>
      <c r="C18" s="114">
        <v>41015</v>
      </c>
      <c r="D18" s="111">
        <v>312.45999999999998</v>
      </c>
      <c r="E18" s="111">
        <v>317.57499999999999</v>
      </c>
      <c r="F18" s="111">
        <v>217.43799999999999</v>
      </c>
      <c r="G18" s="111">
        <v>132.268</v>
      </c>
      <c r="H18" s="111">
        <v>331.74200000000002</v>
      </c>
      <c r="I18" s="111">
        <v>246.18600000000001</v>
      </c>
      <c r="K18" s="120"/>
      <c r="L18" s="120"/>
      <c r="M18" s="120"/>
      <c r="N18" s="120"/>
    </row>
    <row r="19" spans="1:14">
      <c r="A19" s="39">
        <f>MONTH(Crude!C19)</f>
        <v>4</v>
      </c>
      <c r="B19" s="195"/>
      <c r="C19" s="114">
        <v>41022</v>
      </c>
      <c r="D19" s="111">
        <v>315.82</v>
      </c>
      <c r="E19" s="111">
        <v>322.08</v>
      </c>
      <c r="F19" s="111">
        <v>232.76400000000001</v>
      </c>
      <c r="G19" s="111">
        <v>131.16399999999999</v>
      </c>
      <c r="H19" s="111">
        <v>321.33999999999997</v>
      </c>
      <c r="I19" s="111">
        <v>251.83699999999999</v>
      </c>
      <c r="K19" s="120"/>
      <c r="L19" s="120"/>
      <c r="M19" s="120"/>
      <c r="N19" s="120"/>
    </row>
    <row r="20" spans="1:14">
      <c r="A20" s="39">
        <f>MONTH(Crude!C20)</f>
        <v>4</v>
      </c>
      <c r="B20" s="195"/>
      <c r="C20" s="114">
        <v>41029</v>
      </c>
      <c r="D20" s="111">
        <v>317.14999999999998</v>
      </c>
      <c r="E20" s="111">
        <v>305.04000000000002</v>
      </c>
      <c r="F20" s="111">
        <v>225.70400000000001</v>
      </c>
      <c r="G20" s="111">
        <v>142.72399999999999</v>
      </c>
      <c r="H20" s="111">
        <v>345.39800000000002</v>
      </c>
      <c r="I20" s="111">
        <v>254.71700000000001</v>
      </c>
      <c r="K20" s="120"/>
      <c r="L20" s="120"/>
      <c r="M20" s="120"/>
      <c r="N20" s="120"/>
    </row>
    <row r="21" spans="1:14">
      <c r="A21" s="39">
        <f>MONTH(Crude!C21)</f>
        <v>5</v>
      </c>
      <c r="B21" s="195" t="str">
        <f>VLOOKUP(Heating_Oil!A21,Month!A:B,2,FALSE)</f>
        <v>May</v>
      </c>
      <c r="C21" s="114">
        <v>41036</v>
      </c>
      <c r="D21" s="111">
        <v>297.58</v>
      </c>
      <c r="E21" s="111">
        <v>293.58</v>
      </c>
      <c r="F21" s="111">
        <v>217.93600000000001</v>
      </c>
      <c r="G21" s="111">
        <v>144.70400000000001</v>
      </c>
      <c r="H21" s="111">
        <v>363.584</v>
      </c>
      <c r="I21" s="111">
        <v>254.95099999999999</v>
      </c>
      <c r="K21" s="120"/>
      <c r="L21" s="120"/>
      <c r="M21" s="120"/>
      <c r="N21" s="120"/>
    </row>
    <row r="22" spans="1:14">
      <c r="A22" s="39">
        <f>MONTH(Crude!C22)</f>
        <v>5</v>
      </c>
      <c r="B22" s="195"/>
      <c r="C22" s="114">
        <v>41043</v>
      </c>
      <c r="D22" s="111">
        <v>290.25</v>
      </c>
      <c r="E22" s="111">
        <v>287.14</v>
      </c>
      <c r="F22" s="111">
        <v>194.608</v>
      </c>
      <c r="G22" s="111">
        <v>149.40799999999999</v>
      </c>
      <c r="H22" s="111">
        <v>383.72199999999998</v>
      </c>
      <c r="I22" s="111">
        <v>253.72</v>
      </c>
      <c r="K22" s="120"/>
      <c r="L22" s="120"/>
      <c r="M22" s="120"/>
      <c r="N22" s="120"/>
    </row>
    <row r="23" spans="1:14">
      <c r="A23" s="39">
        <f>MONTH(Crude!C23)</f>
        <v>5</v>
      </c>
      <c r="B23" s="195"/>
      <c r="C23" s="114">
        <v>41050</v>
      </c>
      <c r="D23" s="111">
        <v>285.95</v>
      </c>
      <c r="E23" s="111">
        <v>293.2</v>
      </c>
      <c r="F23" s="111">
        <v>188.37</v>
      </c>
      <c r="G23" s="111">
        <v>156.99299999999999</v>
      </c>
      <c r="H23" s="111">
        <v>373.625</v>
      </c>
      <c r="I23" s="111">
        <v>264.34699999999998</v>
      </c>
      <c r="K23" s="120"/>
      <c r="L23" s="120"/>
      <c r="M23" s="120"/>
      <c r="N23" s="120"/>
    </row>
    <row r="24" spans="1:14">
      <c r="A24" s="39">
        <f>MONTH(Crude!C24)</f>
        <v>5</v>
      </c>
      <c r="B24" s="195"/>
      <c r="C24" s="114">
        <v>41057</v>
      </c>
      <c r="D24" s="111">
        <v>272.32499999999999</v>
      </c>
      <c r="E24" s="111">
        <v>303.45</v>
      </c>
      <c r="F24" s="111">
        <v>198.30500000000001</v>
      </c>
      <c r="G24" s="111">
        <v>173.18</v>
      </c>
      <c r="H24" s="111">
        <v>370.07</v>
      </c>
      <c r="I24" s="111">
        <v>262.404</v>
      </c>
      <c r="K24" s="120"/>
      <c r="L24" s="120"/>
      <c r="M24" s="120"/>
      <c r="N24" s="120"/>
    </row>
    <row r="25" spans="1:14">
      <c r="A25" s="39">
        <f>MONTH(Crude!C25)</f>
        <v>6</v>
      </c>
      <c r="B25" s="195" t="str">
        <f>VLOOKUP(Heating_Oil!A25,Month!A:B,2,FALSE)</f>
        <v>June</v>
      </c>
      <c r="C25" s="114">
        <v>41064</v>
      </c>
      <c r="D25" s="111">
        <v>265.44</v>
      </c>
      <c r="E25" s="111">
        <v>307.32</v>
      </c>
      <c r="F25" s="111">
        <v>198.30799999999999</v>
      </c>
      <c r="G25" s="111">
        <v>178.3</v>
      </c>
      <c r="H25" s="111">
        <v>387.69200000000001</v>
      </c>
      <c r="I25" s="111">
        <v>267.90499999999997</v>
      </c>
      <c r="K25" s="120"/>
      <c r="L25" s="120"/>
      <c r="M25" s="120"/>
      <c r="N25" s="120"/>
    </row>
    <row r="26" spans="1:14">
      <c r="A26" s="39">
        <f>MONTH(Crude!C26)</f>
        <v>6</v>
      </c>
      <c r="B26" s="195"/>
      <c r="C26" s="114">
        <v>41071</v>
      </c>
      <c r="D26" s="111">
        <v>262.89999999999998</v>
      </c>
      <c r="E26" s="111">
        <v>303.16000000000003</v>
      </c>
      <c r="F26" s="111">
        <v>208.30199999999999</v>
      </c>
      <c r="G26" s="111">
        <v>178.09200000000001</v>
      </c>
      <c r="H26" s="111">
        <v>377.65199999999999</v>
      </c>
      <c r="I26" s="111">
        <v>266.80200000000002</v>
      </c>
      <c r="K26" s="120"/>
      <c r="L26" s="120"/>
      <c r="M26" s="120"/>
      <c r="N26" s="120"/>
    </row>
    <row r="27" spans="1:14">
      <c r="A27" s="39">
        <f>MONTH(Crude!C27)</f>
        <v>6</v>
      </c>
      <c r="B27" s="195"/>
      <c r="C27" s="114">
        <v>41078</v>
      </c>
      <c r="D27" s="111">
        <v>258.88</v>
      </c>
      <c r="E27" s="111">
        <v>285.2</v>
      </c>
      <c r="F27" s="111">
        <v>208.09800000000001</v>
      </c>
      <c r="G27" s="111">
        <v>170.27799999999999</v>
      </c>
      <c r="H27" s="111">
        <v>383.06200000000001</v>
      </c>
      <c r="I27" s="111">
        <v>261.66000000000003</v>
      </c>
      <c r="K27" s="120"/>
      <c r="L27" s="120"/>
      <c r="M27" s="120"/>
      <c r="N27" s="120"/>
    </row>
    <row r="28" spans="1:14">
      <c r="A28" s="39">
        <f>MONTH(Crude!C28)</f>
        <v>6</v>
      </c>
      <c r="B28" s="195"/>
      <c r="C28" s="114">
        <v>41085</v>
      </c>
      <c r="D28" s="111">
        <v>260.8</v>
      </c>
      <c r="E28" s="111">
        <v>286.26</v>
      </c>
      <c r="F28" s="111">
        <v>197.648</v>
      </c>
      <c r="G28" s="111">
        <v>169.785</v>
      </c>
      <c r="H28" s="111">
        <v>399.15800000000002</v>
      </c>
      <c r="I28" s="111">
        <v>260.851</v>
      </c>
      <c r="K28" s="120"/>
      <c r="L28" s="120"/>
      <c r="M28" s="120"/>
      <c r="N28" s="120"/>
    </row>
    <row r="29" spans="1:14">
      <c r="A29" s="39">
        <f>MONTH(Crude!C29)</f>
        <v>7</v>
      </c>
      <c r="B29" s="195" t="str">
        <f>VLOOKUP(Heating_Oil!A29,Month!A:B,2,FALSE)</f>
        <v>July</v>
      </c>
      <c r="C29" s="114">
        <v>41092</v>
      </c>
      <c r="D29" s="111">
        <v>272.5</v>
      </c>
      <c r="E29" s="111">
        <v>301.77499999999998</v>
      </c>
      <c r="F29" s="111">
        <v>195.5</v>
      </c>
      <c r="G29" s="111">
        <v>150.31</v>
      </c>
      <c r="H29" s="111">
        <v>391.79399999999998</v>
      </c>
      <c r="I29" s="111">
        <v>261.08999999999997</v>
      </c>
      <c r="K29" s="120"/>
      <c r="L29" s="120"/>
      <c r="M29" s="120"/>
      <c r="N29" s="120"/>
    </row>
    <row r="30" spans="1:14">
      <c r="A30" s="39">
        <f>MONTH(Crude!C30)</f>
        <v>7</v>
      </c>
      <c r="B30" s="195"/>
      <c r="C30" s="114">
        <v>41099</v>
      </c>
      <c r="D30" s="111">
        <v>276.08</v>
      </c>
      <c r="E30" s="111">
        <v>319.45999999999998</v>
      </c>
      <c r="F30" s="111">
        <v>199.02799999999999</v>
      </c>
      <c r="G30" s="111">
        <v>153.624</v>
      </c>
      <c r="H30" s="111">
        <v>382.35199999999998</v>
      </c>
      <c r="I30" s="111">
        <v>263.61599999999999</v>
      </c>
      <c r="K30" s="120"/>
      <c r="L30" s="120"/>
      <c r="M30" s="120"/>
      <c r="N30" s="120"/>
    </row>
    <row r="31" spans="1:14">
      <c r="A31" s="39">
        <f>MONTH(Crude!C31)</f>
        <v>7</v>
      </c>
      <c r="B31" s="195"/>
      <c r="C31" s="114">
        <v>41106</v>
      </c>
      <c r="D31" s="111">
        <v>288.32</v>
      </c>
      <c r="E31" s="111">
        <v>309.68</v>
      </c>
      <c r="F31" s="111">
        <v>199.52</v>
      </c>
      <c r="G31" s="111">
        <v>171.31399999999999</v>
      </c>
      <c r="H31" s="111">
        <v>359.16199999999998</v>
      </c>
      <c r="I31" s="111">
        <v>270.57799999999997</v>
      </c>
      <c r="K31" s="120"/>
      <c r="L31" s="120"/>
      <c r="M31" s="120"/>
      <c r="N31" s="120"/>
    </row>
    <row r="32" spans="1:14">
      <c r="A32" s="39">
        <f>MONTH(Crude!C32)</f>
        <v>7</v>
      </c>
      <c r="B32" s="195"/>
      <c r="C32" s="114">
        <v>41113</v>
      </c>
      <c r="D32" s="111">
        <v>282.64999999999998</v>
      </c>
      <c r="E32" s="111">
        <v>309.22000000000003</v>
      </c>
      <c r="F32" s="111">
        <v>198.83</v>
      </c>
      <c r="G32" s="111">
        <v>174.38399999999999</v>
      </c>
      <c r="H32" s="111">
        <v>347.24799999999999</v>
      </c>
      <c r="I32" s="111">
        <v>260.50400000000002</v>
      </c>
      <c r="K32" s="120"/>
      <c r="L32" s="120"/>
      <c r="M32" s="120"/>
      <c r="N32" s="120"/>
    </row>
    <row r="33" spans="1:14">
      <c r="A33" s="39">
        <f>MONTH(Crude!C33)</f>
        <v>7</v>
      </c>
      <c r="B33" s="195"/>
      <c r="C33" s="114">
        <v>41120</v>
      </c>
      <c r="D33" s="111">
        <v>285.64999999999998</v>
      </c>
      <c r="E33" s="111">
        <v>300.06</v>
      </c>
      <c r="F33" s="111">
        <v>213.02199999999999</v>
      </c>
      <c r="G33" s="111">
        <v>188.88800000000001</v>
      </c>
      <c r="H33" s="111">
        <v>321.53800000000001</v>
      </c>
      <c r="I33" s="111">
        <v>255.87700000000001</v>
      </c>
      <c r="K33" s="120"/>
      <c r="L33" s="120"/>
      <c r="M33" s="120"/>
      <c r="N33" s="120"/>
    </row>
    <row r="34" spans="1:14">
      <c r="A34" s="39">
        <f>MONTH(Crude!C34)</f>
        <v>8</v>
      </c>
      <c r="B34" s="195" t="str">
        <f>VLOOKUP(Heating_Oil!A34,Month!A:B,2,FALSE)</f>
        <v>August</v>
      </c>
      <c r="C34" s="114">
        <v>41127</v>
      </c>
      <c r="D34" s="111">
        <v>299.48</v>
      </c>
      <c r="E34" s="111">
        <v>284.82</v>
      </c>
      <c r="F34" s="111">
        <v>201.75800000000001</v>
      </c>
      <c r="G34" s="111">
        <v>187.48599999999999</v>
      </c>
      <c r="H34" s="111">
        <v>307.87200000000001</v>
      </c>
      <c r="I34" s="111">
        <v>245.48400000000001</v>
      </c>
      <c r="K34" s="120"/>
      <c r="L34" s="120"/>
      <c r="M34" s="120"/>
      <c r="N34" s="120"/>
    </row>
    <row r="35" spans="1:14">
      <c r="A35" s="39">
        <f>MONTH(Crude!C35)</f>
        <v>8</v>
      </c>
      <c r="B35" s="195"/>
      <c r="C35" s="114">
        <v>41134</v>
      </c>
      <c r="D35" s="111">
        <v>305.7</v>
      </c>
      <c r="E35" s="111">
        <v>292.36</v>
      </c>
      <c r="F35" s="111">
        <v>195.952</v>
      </c>
      <c r="G35" s="111">
        <v>186.108</v>
      </c>
      <c r="H35" s="111">
        <v>314.71800000000002</v>
      </c>
      <c r="I35" s="111">
        <v>247.285</v>
      </c>
      <c r="K35" s="120"/>
      <c r="L35" s="120"/>
      <c r="M35" s="120"/>
      <c r="N35" s="120"/>
    </row>
    <row r="36" spans="1:14">
      <c r="A36" s="39">
        <f>MONTH(Crude!C36)</f>
        <v>8</v>
      </c>
      <c r="B36" s="195"/>
      <c r="C36" s="114">
        <v>41141</v>
      </c>
      <c r="D36" s="111">
        <v>310.33999999999997</v>
      </c>
      <c r="E36" s="111">
        <v>295.14</v>
      </c>
      <c r="F36" s="111">
        <v>196.89</v>
      </c>
      <c r="G36" s="111">
        <v>185.20599999999999</v>
      </c>
      <c r="H36" s="111">
        <v>318.65600000000001</v>
      </c>
      <c r="I36" s="111">
        <v>248.97300000000001</v>
      </c>
      <c r="K36" s="120"/>
      <c r="L36" s="120"/>
      <c r="M36" s="120"/>
      <c r="N36" s="120"/>
    </row>
    <row r="37" spans="1:14">
      <c r="A37" s="39">
        <f>MONTH(Crude!C37)</f>
        <v>8</v>
      </c>
      <c r="B37" s="195"/>
      <c r="C37" s="114">
        <v>41148</v>
      </c>
      <c r="D37" s="111">
        <v>313.26</v>
      </c>
      <c r="E37" s="111">
        <v>303.45999999999998</v>
      </c>
      <c r="F37" s="111">
        <v>201.25200000000001</v>
      </c>
      <c r="G37" s="111">
        <v>172.06</v>
      </c>
      <c r="H37" s="111">
        <v>301.983</v>
      </c>
      <c r="I37" s="111">
        <v>241.673</v>
      </c>
      <c r="K37" s="120"/>
      <c r="L37" s="120"/>
      <c r="M37" s="120"/>
      <c r="N37" s="120"/>
    </row>
    <row r="38" spans="1:14">
      <c r="A38" s="39">
        <f>MONTH(Crude!C38)</f>
        <v>9</v>
      </c>
      <c r="B38" s="195" t="str">
        <f>VLOOKUP(Heating_Oil!A38,Month!A:B,2,FALSE)</f>
        <v>September</v>
      </c>
      <c r="C38" s="114">
        <v>41155</v>
      </c>
      <c r="D38" s="111">
        <v>313.05</v>
      </c>
      <c r="E38" s="111">
        <v>301.85000000000002</v>
      </c>
      <c r="F38" s="111">
        <v>205.238</v>
      </c>
      <c r="G38" s="111">
        <v>173.38499999999999</v>
      </c>
      <c r="H38" s="111">
        <v>291.11200000000002</v>
      </c>
      <c r="I38" s="111">
        <v>245.732</v>
      </c>
      <c r="K38" s="120"/>
      <c r="L38" s="120"/>
      <c r="M38" s="120"/>
      <c r="N38" s="120"/>
    </row>
    <row r="39" spans="1:14">
      <c r="A39" s="39">
        <f>MONTH(Crude!C39)</f>
        <v>9</v>
      </c>
      <c r="B39" s="195"/>
      <c r="C39" s="114">
        <v>41162</v>
      </c>
      <c r="D39" s="111">
        <v>318.95999999999998</v>
      </c>
      <c r="E39" s="111">
        <v>295.58</v>
      </c>
      <c r="F39" s="111">
        <v>209.35599999999999</v>
      </c>
      <c r="G39" s="111">
        <v>176.62799999999999</v>
      </c>
      <c r="H39" s="111">
        <v>278.29599999999999</v>
      </c>
      <c r="I39" s="111">
        <v>239.965</v>
      </c>
      <c r="K39" s="120"/>
      <c r="L39" s="120"/>
      <c r="M39" s="120"/>
      <c r="N39" s="120"/>
    </row>
    <row r="40" spans="1:14">
      <c r="A40" s="39">
        <f>MONTH(Crude!C40)</f>
        <v>9</v>
      </c>
      <c r="B40" s="195"/>
      <c r="C40" s="114">
        <v>41169</v>
      </c>
      <c r="D40" s="111">
        <v>309.95999999999998</v>
      </c>
      <c r="E40" s="111">
        <v>287.48</v>
      </c>
      <c r="F40" s="111">
        <v>210.02699999999999</v>
      </c>
      <c r="G40" s="111">
        <v>170.602</v>
      </c>
      <c r="H40" s="111">
        <v>299.79199999999997</v>
      </c>
      <c r="I40" s="111">
        <v>239.071</v>
      </c>
      <c r="K40" s="120"/>
      <c r="L40" s="120"/>
      <c r="M40" s="120"/>
      <c r="N40" s="120"/>
    </row>
    <row r="41" spans="1:14">
      <c r="A41" s="39">
        <f>MONTH(Crude!C41)</f>
        <v>9</v>
      </c>
      <c r="B41" s="195"/>
      <c r="C41" s="114">
        <v>41176</v>
      </c>
      <c r="D41" s="111">
        <v>317.95999999999998</v>
      </c>
      <c r="E41" s="111">
        <v>281.5</v>
      </c>
      <c r="F41" s="111">
        <v>219.8</v>
      </c>
      <c r="G41" s="111">
        <v>174.18</v>
      </c>
      <c r="H41" s="111">
        <v>274.17</v>
      </c>
      <c r="I41" s="111">
        <v>238.339</v>
      </c>
      <c r="K41" s="120"/>
      <c r="L41" s="120"/>
      <c r="M41" s="120"/>
      <c r="N41" s="120"/>
    </row>
    <row r="42" spans="1:14">
      <c r="A42" s="39">
        <f>MONTH(Crude!C42)</f>
        <v>10</v>
      </c>
      <c r="B42" s="195" t="str">
        <f>VLOOKUP(Heating_Oil!A42,Month!A:B,2,FALSE)</f>
        <v>October</v>
      </c>
      <c r="C42" s="114">
        <v>41183</v>
      </c>
      <c r="D42" s="111">
        <v>315.68</v>
      </c>
      <c r="E42" s="111">
        <v>279.42</v>
      </c>
      <c r="F42" s="111">
        <v>226.56</v>
      </c>
      <c r="G42" s="111">
        <v>179.29400000000001</v>
      </c>
      <c r="H42" s="111">
        <v>240.33199999999999</v>
      </c>
      <c r="I42" s="111">
        <v>231.40199999999999</v>
      </c>
      <c r="K42" s="120"/>
      <c r="L42" s="120"/>
      <c r="M42" s="120"/>
      <c r="N42" s="120"/>
    </row>
    <row r="43" spans="1:14">
      <c r="A43" s="39">
        <f>MONTH(Crude!C43)</f>
        <v>10</v>
      </c>
      <c r="B43" s="195"/>
      <c r="C43" s="114">
        <v>41190</v>
      </c>
      <c r="D43" s="111">
        <v>320.85000000000002</v>
      </c>
      <c r="E43" s="111">
        <v>294.89999999999998</v>
      </c>
      <c r="F43" s="111">
        <v>225.1</v>
      </c>
      <c r="G43" s="111">
        <v>193.428</v>
      </c>
      <c r="H43" s="111">
        <v>220.03399999999999</v>
      </c>
      <c r="I43" s="111">
        <v>233.36600000000001</v>
      </c>
      <c r="K43" s="120"/>
      <c r="L43" s="120"/>
      <c r="M43" s="120"/>
      <c r="N43" s="120"/>
    </row>
    <row r="44" spans="1:14">
      <c r="A44" s="39">
        <f>MONTH(Crude!C44)</f>
        <v>10</v>
      </c>
      <c r="B44" s="195"/>
      <c r="C44" s="114">
        <v>41197</v>
      </c>
      <c r="D44" s="111"/>
      <c r="E44" s="111">
        <v>300.68</v>
      </c>
      <c r="F44" s="111">
        <v>222.06</v>
      </c>
      <c r="G44" s="111">
        <v>204.18600000000001</v>
      </c>
      <c r="H44" s="111">
        <v>208.636</v>
      </c>
      <c r="I44" s="111">
        <v>233.89099999999999</v>
      </c>
      <c r="K44" s="120"/>
      <c r="L44" s="120"/>
      <c r="M44" s="120"/>
      <c r="N44" s="120"/>
    </row>
    <row r="45" spans="1:14">
      <c r="A45" s="39">
        <f>MONTH(Crude!C45)</f>
        <v>10</v>
      </c>
      <c r="B45" s="195"/>
      <c r="C45" s="114">
        <v>41204</v>
      </c>
      <c r="D45" s="111"/>
      <c r="E45" s="111">
        <v>304.5</v>
      </c>
      <c r="F45" s="111">
        <v>222.52</v>
      </c>
      <c r="G45" s="111">
        <v>200.798</v>
      </c>
      <c r="H45" s="111">
        <v>198.642</v>
      </c>
      <c r="I45" s="111">
        <v>231.61500000000001</v>
      </c>
      <c r="K45" s="120"/>
      <c r="L45" s="120"/>
      <c r="M45" s="120"/>
      <c r="N45" s="120"/>
    </row>
    <row r="46" spans="1:14">
      <c r="A46" s="39">
        <f>MONTH(Crude!C46)</f>
        <v>10</v>
      </c>
      <c r="B46" s="195"/>
      <c r="C46" s="114">
        <v>41211</v>
      </c>
      <c r="D46" s="111"/>
      <c r="E46" s="111">
        <v>302.92</v>
      </c>
      <c r="F46" s="111">
        <v>231.7</v>
      </c>
      <c r="G46" s="111">
        <v>200.66399999999999</v>
      </c>
      <c r="H46" s="111">
        <v>200.428</v>
      </c>
      <c r="I46" s="111">
        <v>233.928</v>
      </c>
      <c r="K46" s="120"/>
      <c r="L46" s="120"/>
      <c r="M46" s="120"/>
      <c r="N46" s="120"/>
    </row>
    <row r="47" spans="1:14">
      <c r="A47" s="39">
        <f>MONTH(Crude!C47)</f>
        <v>11</v>
      </c>
      <c r="B47" s="195" t="str">
        <f>VLOOKUP(Heating_Oil!A47,Month!A:B,2,FALSE)</f>
        <v>November</v>
      </c>
      <c r="C47" s="114">
        <v>41218</v>
      </c>
      <c r="D47" s="111"/>
      <c r="E47" s="111">
        <v>312.5</v>
      </c>
      <c r="F47" s="111">
        <v>239.1</v>
      </c>
      <c r="G47" s="111">
        <v>198.096</v>
      </c>
      <c r="H47" s="111">
        <v>187.958</v>
      </c>
      <c r="I47" s="111">
        <v>234.41399999999999</v>
      </c>
      <c r="K47" s="120"/>
      <c r="L47" s="120"/>
      <c r="M47" s="120"/>
      <c r="N47" s="120"/>
    </row>
    <row r="48" spans="1:14">
      <c r="A48" s="39">
        <f>MONTH(Crude!C48)</f>
        <v>11</v>
      </c>
      <c r="B48" s="195"/>
      <c r="C48" s="114">
        <v>41225</v>
      </c>
      <c r="D48" s="111"/>
      <c r="E48" s="111">
        <v>310.56</v>
      </c>
      <c r="F48" s="111">
        <v>228.66</v>
      </c>
      <c r="G48" s="111">
        <v>199.11199999999999</v>
      </c>
      <c r="H48" s="111">
        <v>173.768</v>
      </c>
      <c r="I48" s="111">
        <v>228.02500000000001</v>
      </c>
      <c r="K48" s="120"/>
      <c r="L48" s="120"/>
      <c r="M48" s="120"/>
      <c r="N48" s="120"/>
    </row>
    <row r="49" spans="1:14">
      <c r="A49" s="39">
        <f>MONTH(Crude!C49)</f>
        <v>11</v>
      </c>
      <c r="B49" s="195"/>
      <c r="C49" s="114">
        <v>41232</v>
      </c>
      <c r="D49" s="111"/>
      <c r="E49" s="111">
        <v>297.125</v>
      </c>
      <c r="F49" s="111">
        <v>227.95</v>
      </c>
      <c r="G49" s="111">
        <v>193.68299999999999</v>
      </c>
      <c r="H49" s="111">
        <v>172.625</v>
      </c>
      <c r="I49" s="111">
        <v>222.846</v>
      </c>
      <c r="K49" s="120"/>
      <c r="L49" s="120"/>
      <c r="M49" s="120"/>
      <c r="N49" s="120"/>
    </row>
    <row r="50" spans="1:14">
      <c r="A50" s="39">
        <f>MONTH(Crude!C50)</f>
        <v>11</v>
      </c>
      <c r="B50" s="195"/>
      <c r="C50" s="114">
        <v>41239</v>
      </c>
      <c r="D50" s="111"/>
      <c r="E50" s="111">
        <v>298.72000000000003</v>
      </c>
      <c r="F50" s="111">
        <v>238.24</v>
      </c>
      <c r="G50" s="111">
        <v>199.42</v>
      </c>
      <c r="H50" s="111">
        <v>152.36799999999999</v>
      </c>
      <c r="I50" s="111">
        <v>222.18700000000001</v>
      </c>
      <c r="K50" s="120"/>
      <c r="L50" s="120"/>
      <c r="M50" s="120"/>
      <c r="N50" s="120"/>
    </row>
    <row r="51" spans="1:14">
      <c r="A51" s="39">
        <f>MONTH(Crude!C51)</f>
        <v>12</v>
      </c>
      <c r="B51" s="195" t="str">
        <f>VLOOKUP(Heating_Oil!A51,Month!A:B,2,FALSE)</f>
        <v>December</v>
      </c>
      <c r="C51" s="114">
        <v>41246</v>
      </c>
      <c r="D51" s="111"/>
      <c r="E51" s="111">
        <v>294.68</v>
      </c>
      <c r="F51" s="111">
        <v>243.18</v>
      </c>
      <c r="G51" s="111">
        <v>190.37799999999999</v>
      </c>
      <c r="H51" s="111">
        <v>143.00800000000001</v>
      </c>
      <c r="I51" s="111">
        <v>217.81200000000001</v>
      </c>
      <c r="K51" s="120"/>
      <c r="L51" s="120"/>
      <c r="M51" s="120"/>
      <c r="N51" s="120"/>
    </row>
    <row r="52" spans="1:14">
      <c r="A52" s="39">
        <f>MONTH(Crude!C52)</f>
        <v>12</v>
      </c>
      <c r="B52" s="195"/>
      <c r="C52" s="114">
        <v>41253</v>
      </c>
      <c r="D52" s="111"/>
      <c r="E52" s="111">
        <v>283.39999999999998</v>
      </c>
      <c r="F52" s="111">
        <v>245.5</v>
      </c>
      <c r="G52" s="111">
        <v>190.6</v>
      </c>
      <c r="H52" s="111">
        <v>141.54599999999999</v>
      </c>
      <c r="I52" s="111">
        <v>215.262</v>
      </c>
      <c r="K52" s="120"/>
      <c r="L52" s="120"/>
      <c r="M52" s="120"/>
      <c r="N52" s="120"/>
    </row>
    <row r="53" spans="1:14">
      <c r="A53" s="39">
        <f>MONTH(Crude!C53)</f>
        <v>12</v>
      </c>
      <c r="B53" s="195"/>
      <c r="C53" s="114">
        <v>41260</v>
      </c>
      <c r="D53" s="111"/>
      <c r="E53" s="111">
        <v>268.66000000000003</v>
      </c>
      <c r="F53" s="111">
        <v>251.02500000000001</v>
      </c>
      <c r="G53" s="111">
        <v>195.76300000000001</v>
      </c>
      <c r="H53" s="111">
        <v>127.983</v>
      </c>
      <c r="I53" s="111">
        <v>214.25800000000001</v>
      </c>
      <c r="K53" s="120"/>
      <c r="L53" s="120"/>
      <c r="M53" s="120"/>
      <c r="N53" s="120"/>
    </row>
    <row r="54" spans="1:14">
      <c r="A54" s="39">
        <f>MONTH(Crude!C54)</f>
        <v>12</v>
      </c>
      <c r="B54" s="195"/>
      <c r="C54" s="114">
        <v>41267</v>
      </c>
      <c r="D54" s="111"/>
      <c r="E54" s="111">
        <v>289.64999999999998</v>
      </c>
      <c r="F54" s="111">
        <v>251.16</v>
      </c>
      <c r="G54" s="111">
        <v>210.57499999999999</v>
      </c>
      <c r="H54" s="111">
        <v>129.203</v>
      </c>
      <c r="I54" s="111">
        <v>227.76900000000001</v>
      </c>
      <c r="K54" s="120"/>
      <c r="L54" s="120"/>
      <c r="M54" s="120"/>
      <c r="N54" s="120"/>
    </row>
    <row r="55" spans="1:14">
      <c r="B55" s="104"/>
      <c r="C55" s="111" t="s">
        <v>235</v>
      </c>
      <c r="D55" s="111">
        <v>307</v>
      </c>
      <c r="E55" s="111">
        <v>294.64400000000001</v>
      </c>
      <c r="F55" s="111">
        <v>213.77</v>
      </c>
      <c r="G55" s="111">
        <v>164.578</v>
      </c>
      <c r="H55" s="111">
        <v>285.50799999999998</v>
      </c>
      <c r="I55" s="111">
        <v>239.98500000000001</v>
      </c>
    </row>
    <row r="56" spans="1:14">
      <c r="B56" s="104"/>
    </row>
  </sheetData>
  <mergeCells count="12">
    <mergeCell ref="B2:B7"/>
    <mergeCell ref="B51:B54"/>
    <mergeCell ref="B38:B41"/>
    <mergeCell ref="B25:B28"/>
    <mergeCell ref="B47:B50"/>
    <mergeCell ref="B42:B46"/>
    <mergeCell ref="B12:B15"/>
    <mergeCell ref="B8:B11"/>
    <mergeCell ref="B34:B37"/>
    <mergeCell ref="B29:B33"/>
    <mergeCell ref="B21:B24"/>
    <mergeCell ref="B16:B20"/>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I55"/>
  <sheetViews>
    <sheetView topLeftCell="A19" zoomScale="115" zoomScaleNormal="115" workbookViewId="0">
      <selection activeCell="D197" sqref="D197:E199"/>
    </sheetView>
  </sheetViews>
  <sheetFormatPr defaultColWidth="45.140625" defaultRowHeight="10.5"/>
  <cols>
    <col min="1" max="1" width="12.85546875" style="23" bestFit="1" customWidth="1"/>
    <col min="2" max="2" width="10" style="23" bestFit="1" customWidth="1"/>
    <col min="3" max="3" width="10.5703125" style="23" bestFit="1" customWidth="1"/>
    <col min="4" max="8" width="6.5703125" style="23" bestFit="1" customWidth="1"/>
    <col min="9" max="9" width="8.28515625" style="23" bestFit="1" customWidth="1"/>
    <col min="10" max="16384" width="45.140625" style="23"/>
  </cols>
  <sheetData>
    <row r="1" spans="1:9" ht="30">
      <c r="A1" s="23" t="s">
        <v>107</v>
      </c>
      <c r="B1" s="23" t="s">
        <v>121</v>
      </c>
      <c r="C1" s="109"/>
      <c r="D1" s="109">
        <v>2012</v>
      </c>
      <c r="E1" s="109">
        <v>2011</v>
      </c>
      <c r="F1" s="109">
        <v>2010</v>
      </c>
      <c r="G1" s="109">
        <v>2009</v>
      </c>
      <c r="H1" s="109">
        <v>2008</v>
      </c>
      <c r="I1" s="149" t="s">
        <v>260</v>
      </c>
    </row>
    <row r="2" spans="1:9" ht="12.75">
      <c r="A2" s="23">
        <v>1</v>
      </c>
      <c r="B2" s="194" t="str">
        <f>VLOOKUP(A2,Month!A:B,2,FALSE)</f>
        <v>January</v>
      </c>
      <c r="C2" s="114">
        <v>40903</v>
      </c>
      <c r="D2" s="123">
        <f>E54</f>
        <v>379.1</v>
      </c>
      <c r="E2" s="109"/>
      <c r="F2" s="109"/>
      <c r="G2" s="109"/>
      <c r="H2" s="109"/>
      <c r="I2" s="109"/>
    </row>
    <row r="3" spans="1:9" ht="12.75">
      <c r="A3" s="23">
        <f t="shared" ref="A3:A54" si="0">MONTH(C3)</f>
        <v>1</v>
      </c>
      <c r="B3" s="194"/>
      <c r="C3" s="110">
        <v>40910</v>
      </c>
      <c r="D3" s="109">
        <v>378.3</v>
      </c>
      <c r="E3" s="109">
        <v>333.1</v>
      </c>
      <c r="F3" s="109">
        <v>279.7</v>
      </c>
      <c r="G3" s="109">
        <v>229.1</v>
      </c>
      <c r="H3" s="109">
        <v>337.6</v>
      </c>
      <c r="I3" s="109">
        <v>294.89999999999998</v>
      </c>
    </row>
    <row r="4" spans="1:9" ht="12.75">
      <c r="A4" s="23">
        <f t="shared" si="0"/>
        <v>1</v>
      </c>
      <c r="B4" s="194"/>
      <c r="C4" s="110">
        <v>40917</v>
      </c>
      <c r="D4" s="109">
        <v>382.8</v>
      </c>
      <c r="E4" s="109">
        <v>333.3</v>
      </c>
      <c r="F4" s="109">
        <v>287.89999999999998</v>
      </c>
      <c r="G4" s="109">
        <v>231.4</v>
      </c>
      <c r="H4" s="109">
        <v>332.6</v>
      </c>
      <c r="I4" s="109">
        <v>296.3</v>
      </c>
    </row>
    <row r="5" spans="1:9" ht="12.75">
      <c r="A5" s="23">
        <f t="shared" si="0"/>
        <v>1</v>
      </c>
      <c r="B5" s="194"/>
      <c r="C5" s="110">
        <v>40924</v>
      </c>
      <c r="D5" s="109">
        <v>385.4</v>
      </c>
      <c r="E5" s="109">
        <v>340.7</v>
      </c>
      <c r="F5" s="109">
        <v>287</v>
      </c>
      <c r="G5" s="109">
        <v>229.6</v>
      </c>
      <c r="H5" s="109">
        <v>327</v>
      </c>
      <c r="I5" s="109">
        <v>296.10000000000002</v>
      </c>
    </row>
    <row r="6" spans="1:9" ht="12.75">
      <c r="A6" s="23">
        <f t="shared" si="0"/>
        <v>1</v>
      </c>
      <c r="B6" s="194"/>
      <c r="C6" s="110">
        <v>40931</v>
      </c>
      <c r="D6" s="109">
        <v>384.8</v>
      </c>
      <c r="E6" s="109">
        <v>343</v>
      </c>
      <c r="F6" s="109">
        <v>283.3</v>
      </c>
      <c r="G6" s="109">
        <v>226.8</v>
      </c>
      <c r="H6" s="109">
        <v>325.89999999999998</v>
      </c>
      <c r="I6" s="109">
        <v>294.8</v>
      </c>
    </row>
    <row r="7" spans="1:9" ht="12.75">
      <c r="A7" s="23">
        <f t="shared" si="0"/>
        <v>1</v>
      </c>
      <c r="B7" s="194"/>
      <c r="C7" s="110">
        <v>40938</v>
      </c>
      <c r="D7" s="109">
        <v>385</v>
      </c>
      <c r="E7" s="109">
        <v>343.8</v>
      </c>
      <c r="F7" s="109">
        <v>278.10000000000002</v>
      </c>
      <c r="G7" s="109">
        <v>224.6</v>
      </c>
      <c r="H7" s="109">
        <v>328</v>
      </c>
      <c r="I7" s="109">
        <v>293.60000000000002</v>
      </c>
    </row>
    <row r="8" spans="1:9" ht="12.75">
      <c r="A8" s="23">
        <f t="shared" si="0"/>
        <v>2</v>
      </c>
      <c r="B8" s="194" t="str">
        <f>VLOOKUP(A8,Month!A:B,2,FALSE)</f>
        <v>February</v>
      </c>
      <c r="C8" s="110">
        <v>40945</v>
      </c>
      <c r="D8" s="109">
        <v>385.6</v>
      </c>
      <c r="E8" s="109">
        <v>351.3</v>
      </c>
      <c r="F8" s="109">
        <v>276.89999999999998</v>
      </c>
      <c r="G8" s="109">
        <v>221.9</v>
      </c>
      <c r="H8" s="109">
        <v>328</v>
      </c>
      <c r="I8" s="109">
        <v>294.5</v>
      </c>
    </row>
    <row r="9" spans="1:9" ht="12.75">
      <c r="A9" s="23">
        <f t="shared" si="0"/>
        <v>2</v>
      </c>
      <c r="B9" s="194"/>
      <c r="C9" s="110">
        <v>40952</v>
      </c>
      <c r="D9" s="109">
        <v>394.3</v>
      </c>
      <c r="E9" s="109">
        <v>353.4</v>
      </c>
      <c r="F9" s="109">
        <v>275.60000000000002</v>
      </c>
      <c r="G9" s="109">
        <v>218.6</v>
      </c>
      <c r="H9" s="109">
        <v>339.6</v>
      </c>
      <c r="I9" s="109">
        <v>296.8</v>
      </c>
    </row>
    <row r="10" spans="1:9" ht="12.75">
      <c r="A10" s="23">
        <f t="shared" si="0"/>
        <v>2</v>
      </c>
      <c r="B10" s="194"/>
      <c r="C10" s="110">
        <v>40959</v>
      </c>
      <c r="D10" s="109">
        <v>396</v>
      </c>
      <c r="E10" s="109">
        <v>357.3</v>
      </c>
      <c r="F10" s="109">
        <v>283.2</v>
      </c>
      <c r="G10" s="109">
        <v>213</v>
      </c>
      <c r="H10" s="109">
        <v>355.2</v>
      </c>
      <c r="I10" s="109">
        <v>302.2</v>
      </c>
    </row>
    <row r="11" spans="1:9" ht="12.75">
      <c r="A11" s="23">
        <f t="shared" si="0"/>
        <v>2</v>
      </c>
      <c r="B11" s="194"/>
      <c r="C11" s="110">
        <v>40966</v>
      </c>
      <c r="D11" s="109">
        <v>405.1</v>
      </c>
      <c r="E11" s="109">
        <v>371.6</v>
      </c>
      <c r="F11" s="109">
        <v>286.10000000000002</v>
      </c>
      <c r="G11" s="109">
        <v>208.7</v>
      </c>
      <c r="H11" s="109">
        <v>365.8</v>
      </c>
      <c r="I11" s="109">
        <v>308.10000000000002</v>
      </c>
    </row>
    <row r="12" spans="1:9" ht="12.75">
      <c r="A12" s="23">
        <f t="shared" si="0"/>
        <v>3</v>
      </c>
      <c r="B12" s="194" t="str">
        <f>VLOOKUP(A12,Month!A:B,2,FALSE)</f>
        <v>March</v>
      </c>
      <c r="C12" s="110">
        <v>40973</v>
      </c>
      <c r="D12" s="109">
        <v>409.4</v>
      </c>
      <c r="E12" s="109">
        <v>387.1</v>
      </c>
      <c r="F12" s="109">
        <v>290.39999999999998</v>
      </c>
      <c r="G12" s="109">
        <v>204.5</v>
      </c>
      <c r="H12" s="109">
        <v>381.9</v>
      </c>
      <c r="I12" s="109">
        <v>316</v>
      </c>
    </row>
    <row r="13" spans="1:9" ht="12.75">
      <c r="A13" s="23">
        <f t="shared" si="0"/>
        <v>3</v>
      </c>
      <c r="B13" s="194"/>
      <c r="C13" s="110">
        <v>40980</v>
      </c>
      <c r="D13" s="109">
        <v>412.3</v>
      </c>
      <c r="E13" s="109">
        <v>390.8</v>
      </c>
      <c r="F13" s="109">
        <v>292.39999999999998</v>
      </c>
      <c r="G13" s="109">
        <v>201.7</v>
      </c>
      <c r="H13" s="109">
        <v>397.4</v>
      </c>
      <c r="I13" s="109">
        <v>320.60000000000002</v>
      </c>
    </row>
    <row r="14" spans="1:9" ht="12.75">
      <c r="A14" s="23">
        <f t="shared" si="0"/>
        <v>3</v>
      </c>
      <c r="B14" s="194"/>
      <c r="C14" s="110">
        <v>40987</v>
      </c>
      <c r="D14" s="109">
        <v>414.2</v>
      </c>
      <c r="E14" s="109">
        <v>390.7</v>
      </c>
      <c r="F14" s="109">
        <v>294.60000000000002</v>
      </c>
      <c r="G14" s="109">
        <v>209</v>
      </c>
      <c r="H14" s="109">
        <v>398.9</v>
      </c>
      <c r="I14" s="109">
        <v>323.3</v>
      </c>
    </row>
    <row r="15" spans="1:9" ht="12.75">
      <c r="A15" s="23">
        <f t="shared" si="0"/>
        <v>3</v>
      </c>
      <c r="B15" s="194"/>
      <c r="C15" s="110">
        <v>40994</v>
      </c>
      <c r="D15" s="109">
        <v>414.7</v>
      </c>
      <c r="E15" s="109">
        <v>393.2</v>
      </c>
      <c r="F15" s="109">
        <v>293.89999999999998</v>
      </c>
      <c r="G15" s="109">
        <v>222.1</v>
      </c>
      <c r="H15" s="109">
        <v>396.4</v>
      </c>
      <c r="I15" s="109">
        <v>326.39999999999998</v>
      </c>
    </row>
    <row r="16" spans="1:9" ht="12.75">
      <c r="A16" s="23">
        <f t="shared" si="0"/>
        <v>4</v>
      </c>
      <c r="B16" s="194" t="str">
        <f>VLOOKUP(A16,Month!A:B,2,FALSE)</f>
        <v>April</v>
      </c>
      <c r="C16" s="110">
        <v>41001</v>
      </c>
      <c r="D16" s="109">
        <v>414.2</v>
      </c>
      <c r="E16" s="109">
        <v>397.6</v>
      </c>
      <c r="F16" s="109">
        <v>301.5</v>
      </c>
      <c r="G16" s="109">
        <v>222.8</v>
      </c>
      <c r="H16" s="109">
        <v>395.5</v>
      </c>
      <c r="I16" s="109">
        <v>329.4</v>
      </c>
    </row>
    <row r="17" spans="1:9" ht="12.75">
      <c r="A17" s="23">
        <f t="shared" si="0"/>
        <v>4</v>
      </c>
      <c r="B17" s="194"/>
      <c r="C17" s="110">
        <v>41008</v>
      </c>
      <c r="D17" s="109">
        <v>414.8</v>
      </c>
      <c r="E17" s="109">
        <v>407.8</v>
      </c>
      <c r="F17" s="109">
        <v>306.89999999999998</v>
      </c>
      <c r="G17" s="109">
        <v>222.9</v>
      </c>
      <c r="H17" s="109">
        <v>405.9</v>
      </c>
      <c r="I17" s="109">
        <v>335.9</v>
      </c>
    </row>
    <row r="18" spans="1:9" ht="12.75">
      <c r="A18" s="23">
        <f t="shared" si="0"/>
        <v>4</v>
      </c>
      <c r="B18" s="194"/>
      <c r="C18" s="110">
        <v>41015</v>
      </c>
      <c r="D18" s="109">
        <v>412.7</v>
      </c>
      <c r="E18" s="109">
        <v>410.5</v>
      </c>
      <c r="F18" s="109">
        <v>307.39999999999998</v>
      </c>
      <c r="G18" s="109">
        <v>222.1</v>
      </c>
      <c r="H18" s="109">
        <v>414.3</v>
      </c>
      <c r="I18" s="109">
        <v>338.6</v>
      </c>
    </row>
    <row r="19" spans="1:9" ht="12.75">
      <c r="A19" s="23">
        <f t="shared" si="0"/>
        <v>4</v>
      </c>
      <c r="B19" s="194"/>
      <c r="C19" s="110">
        <v>41022</v>
      </c>
      <c r="D19" s="109">
        <v>408.5</v>
      </c>
      <c r="E19" s="109">
        <v>409.8</v>
      </c>
      <c r="F19" s="109">
        <v>307.8</v>
      </c>
      <c r="G19" s="109">
        <v>220.1</v>
      </c>
      <c r="H19" s="109">
        <v>417.7</v>
      </c>
      <c r="I19" s="109">
        <v>338.9</v>
      </c>
    </row>
    <row r="20" spans="1:9" ht="12.75">
      <c r="A20" s="23">
        <f t="shared" si="0"/>
        <v>4</v>
      </c>
      <c r="B20" s="194"/>
      <c r="C20" s="110">
        <v>41029</v>
      </c>
      <c r="D20" s="109">
        <v>407.3</v>
      </c>
      <c r="E20" s="109">
        <v>412.4</v>
      </c>
      <c r="F20" s="109">
        <v>312.2</v>
      </c>
      <c r="G20" s="109">
        <v>218.5</v>
      </c>
      <c r="H20" s="109">
        <v>414.9</v>
      </c>
      <c r="I20" s="109">
        <v>339.5</v>
      </c>
    </row>
    <row r="21" spans="1:9" ht="12.75">
      <c r="A21" s="23">
        <f t="shared" si="0"/>
        <v>5</v>
      </c>
      <c r="B21" s="194" t="str">
        <f>VLOOKUP(A21,Month!A:B,2,FALSE)</f>
        <v>May</v>
      </c>
      <c r="C21" s="110">
        <v>41036</v>
      </c>
      <c r="D21" s="109">
        <v>405.7</v>
      </c>
      <c r="E21" s="109">
        <v>410.4</v>
      </c>
      <c r="F21" s="109">
        <v>312.7</v>
      </c>
      <c r="G21" s="109">
        <v>221.6</v>
      </c>
      <c r="H21" s="109">
        <v>433.1</v>
      </c>
      <c r="I21" s="109">
        <v>344.5</v>
      </c>
    </row>
    <row r="22" spans="1:9" ht="12.75">
      <c r="A22" s="23">
        <f t="shared" si="0"/>
        <v>5</v>
      </c>
      <c r="B22" s="194"/>
      <c r="C22" s="110">
        <v>41043</v>
      </c>
      <c r="D22" s="109">
        <v>400.4</v>
      </c>
      <c r="E22" s="109">
        <v>406.1</v>
      </c>
      <c r="F22" s="109">
        <v>309.39999999999998</v>
      </c>
      <c r="G22" s="109">
        <v>223.1</v>
      </c>
      <c r="H22" s="109">
        <v>449.7</v>
      </c>
      <c r="I22" s="109">
        <v>347.1</v>
      </c>
    </row>
    <row r="23" spans="1:9" ht="12.75">
      <c r="A23" s="23">
        <f t="shared" si="0"/>
        <v>5</v>
      </c>
      <c r="B23" s="194"/>
      <c r="C23" s="110">
        <v>41050</v>
      </c>
      <c r="D23" s="109">
        <v>395.6</v>
      </c>
      <c r="E23" s="109">
        <v>399.7</v>
      </c>
      <c r="F23" s="109">
        <v>302.10000000000002</v>
      </c>
      <c r="G23" s="109">
        <v>227.4</v>
      </c>
      <c r="H23" s="109">
        <v>472.3</v>
      </c>
      <c r="I23" s="109">
        <v>350.4</v>
      </c>
    </row>
    <row r="24" spans="1:9" ht="12.75">
      <c r="A24" s="23">
        <f t="shared" si="0"/>
        <v>5</v>
      </c>
      <c r="B24" s="194"/>
      <c r="C24" s="110">
        <v>41057</v>
      </c>
      <c r="D24" s="109">
        <v>389.7</v>
      </c>
      <c r="E24" s="109">
        <v>394.8</v>
      </c>
      <c r="F24" s="109">
        <v>298</v>
      </c>
      <c r="G24" s="109">
        <v>235.2</v>
      </c>
      <c r="H24" s="109">
        <v>470.7</v>
      </c>
      <c r="I24" s="109">
        <v>349.7</v>
      </c>
    </row>
    <row r="25" spans="1:9" ht="12.75">
      <c r="A25" s="23">
        <f t="shared" si="0"/>
        <v>6</v>
      </c>
      <c r="B25" s="194" t="str">
        <f>VLOOKUP(A25,Month!A:B,2,FALSE)</f>
        <v>June</v>
      </c>
      <c r="C25" s="110">
        <v>41064</v>
      </c>
      <c r="D25" s="109">
        <v>384.6</v>
      </c>
      <c r="E25" s="109">
        <v>394</v>
      </c>
      <c r="F25" s="109">
        <v>294.60000000000002</v>
      </c>
      <c r="G25" s="109">
        <v>249.8</v>
      </c>
      <c r="H25" s="109">
        <v>469.2</v>
      </c>
      <c r="I25" s="109">
        <v>351.9</v>
      </c>
    </row>
    <row r="26" spans="1:9" ht="12.75">
      <c r="A26" s="23">
        <f t="shared" si="0"/>
        <v>6</v>
      </c>
      <c r="B26" s="194"/>
      <c r="C26" s="110">
        <v>41071</v>
      </c>
      <c r="D26" s="109">
        <v>378.1</v>
      </c>
      <c r="E26" s="109">
        <v>395.4</v>
      </c>
      <c r="F26" s="109">
        <v>292.8</v>
      </c>
      <c r="G26" s="109">
        <v>257.2</v>
      </c>
      <c r="H26" s="109">
        <v>469.2</v>
      </c>
      <c r="I26" s="109">
        <v>353.7</v>
      </c>
    </row>
    <row r="27" spans="1:9" ht="12.75">
      <c r="A27" s="23">
        <f t="shared" si="0"/>
        <v>6</v>
      </c>
      <c r="B27" s="194"/>
      <c r="C27" s="110">
        <v>41078</v>
      </c>
      <c r="D27" s="109">
        <v>372.9</v>
      </c>
      <c r="E27" s="109">
        <v>395</v>
      </c>
      <c r="F27" s="109">
        <v>296.10000000000002</v>
      </c>
      <c r="G27" s="109">
        <v>261.60000000000002</v>
      </c>
      <c r="H27" s="109">
        <v>464.8</v>
      </c>
      <c r="I27" s="109">
        <v>354.4</v>
      </c>
    </row>
    <row r="28" spans="1:9" ht="12.75">
      <c r="A28" s="23">
        <f t="shared" si="0"/>
        <v>6</v>
      </c>
      <c r="B28" s="194"/>
      <c r="C28" s="110">
        <v>41085</v>
      </c>
      <c r="D28" s="109">
        <v>367.8</v>
      </c>
      <c r="E28" s="109">
        <v>388.8</v>
      </c>
      <c r="F28" s="109">
        <v>295.60000000000002</v>
      </c>
      <c r="G28" s="109">
        <v>260.8</v>
      </c>
      <c r="H28" s="109">
        <v>464.5</v>
      </c>
      <c r="I28" s="109">
        <v>352.4</v>
      </c>
    </row>
    <row r="29" spans="1:9" ht="12.75">
      <c r="A29" s="23">
        <f t="shared" si="0"/>
        <v>7</v>
      </c>
      <c r="B29" s="194" t="str">
        <f>VLOOKUP(A29,Month!A:B,2,FALSE)</f>
        <v>July</v>
      </c>
      <c r="C29" s="110">
        <v>41092</v>
      </c>
      <c r="D29" s="109">
        <v>364.8</v>
      </c>
      <c r="E29" s="109">
        <v>385</v>
      </c>
      <c r="F29" s="109">
        <v>292.39999999999998</v>
      </c>
      <c r="G29" s="109">
        <v>259.39999999999998</v>
      </c>
      <c r="H29" s="109">
        <v>472.7</v>
      </c>
      <c r="I29" s="109">
        <v>352.4</v>
      </c>
    </row>
    <row r="30" spans="1:9" ht="12.75">
      <c r="A30" s="23">
        <f t="shared" si="0"/>
        <v>7</v>
      </c>
      <c r="B30" s="194"/>
      <c r="C30" s="110">
        <v>41099</v>
      </c>
      <c r="D30" s="109">
        <v>368.3</v>
      </c>
      <c r="E30" s="109">
        <v>389.9</v>
      </c>
      <c r="F30" s="109">
        <v>290.3</v>
      </c>
      <c r="G30" s="109">
        <v>254.2</v>
      </c>
      <c r="H30" s="109">
        <v>476.4</v>
      </c>
      <c r="I30" s="109">
        <v>352.7</v>
      </c>
    </row>
    <row r="31" spans="1:9" ht="12.75">
      <c r="A31" s="23">
        <f t="shared" si="0"/>
        <v>7</v>
      </c>
      <c r="B31" s="194"/>
      <c r="C31" s="110">
        <v>41106</v>
      </c>
      <c r="D31" s="109">
        <v>369.5</v>
      </c>
      <c r="E31" s="109">
        <v>392.3</v>
      </c>
      <c r="F31" s="109">
        <v>289.89999999999998</v>
      </c>
      <c r="G31" s="109">
        <v>249.6</v>
      </c>
      <c r="H31" s="109">
        <v>471.8</v>
      </c>
      <c r="I31" s="109">
        <v>350.9</v>
      </c>
    </row>
    <row r="32" spans="1:9" ht="12.75">
      <c r="A32" s="23">
        <f t="shared" si="0"/>
        <v>7</v>
      </c>
      <c r="B32" s="194"/>
      <c r="C32" s="110">
        <v>41113</v>
      </c>
      <c r="D32" s="109">
        <v>378.3</v>
      </c>
      <c r="E32" s="109">
        <v>394.9</v>
      </c>
      <c r="F32" s="109">
        <v>291.89999999999998</v>
      </c>
      <c r="G32" s="109">
        <v>252.8</v>
      </c>
      <c r="H32" s="109">
        <v>460.3</v>
      </c>
      <c r="I32" s="109">
        <v>350</v>
      </c>
    </row>
    <row r="33" spans="1:9" ht="12.75">
      <c r="A33" s="23">
        <f t="shared" si="0"/>
        <v>7</v>
      </c>
      <c r="B33" s="194"/>
      <c r="C33" s="110">
        <v>41120</v>
      </c>
      <c r="D33" s="109">
        <v>379.6</v>
      </c>
      <c r="E33" s="109">
        <v>393.7</v>
      </c>
      <c r="F33" s="109">
        <v>292.8</v>
      </c>
      <c r="G33" s="109">
        <v>255</v>
      </c>
      <c r="H33" s="109">
        <v>450.2</v>
      </c>
      <c r="I33" s="109">
        <v>347.9</v>
      </c>
    </row>
    <row r="34" spans="1:9" ht="12.75">
      <c r="A34" s="23">
        <f t="shared" si="0"/>
        <v>8</v>
      </c>
      <c r="B34" s="194" t="str">
        <f>VLOOKUP(A34,Month!A:B,2,FALSE)</f>
        <v>August</v>
      </c>
      <c r="C34" s="110">
        <v>41127</v>
      </c>
      <c r="D34" s="109">
        <v>385</v>
      </c>
      <c r="E34" s="109">
        <v>389.7</v>
      </c>
      <c r="F34" s="109">
        <v>299.10000000000002</v>
      </c>
      <c r="G34" s="109">
        <v>262.5</v>
      </c>
      <c r="H34" s="109">
        <v>435.3</v>
      </c>
      <c r="I34" s="109">
        <v>346.7</v>
      </c>
    </row>
    <row r="35" spans="1:9" ht="12.75">
      <c r="A35" s="23">
        <f t="shared" si="0"/>
        <v>8</v>
      </c>
      <c r="B35" s="194"/>
      <c r="C35" s="110">
        <v>41134</v>
      </c>
      <c r="D35" s="109">
        <v>396.5</v>
      </c>
      <c r="E35" s="109">
        <v>383.5</v>
      </c>
      <c r="F35" s="109">
        <v>297.89999999999998</v>
      </c>
      <c r="G35" s="109">
        <v>265.2</v>
      </c>
      <c r="H35" s="109">
        <v>420.7</v>
      </c>
      <c r="I35" s="109">
        <v>341.8</v>
      </c>
    </row>
    <row r="36" spans="1:9" ht="12.75">
      <c r="A36" s="23">
        <f t="shared" si="0"/>
        <v>8</v>
      </c>
      <c r="B36" s="194"/>
      <c r="C36" s="110">
        <v>41141</v>
      </c>
      <c r="D36" s="109">
        <v>402.6</v>
      </c>
      <c r="E36" s="109">
        <v>381</v>
      </c>
      <c r="F36" s="109">
        <v>295.7</v>
      </c>
      <c r="G36" s="109">
        <v>266.8</v>
      </c>
      <c r="H36" s="109">
        <v>414.5</v>
      </c>
      <c r="I36" s="109">
        <v>339.5</v>
      </c>
    </row>
    <row r="37" spans="1:9" ht="12.75">
      <c r="A37" s="23">
        <f t="shared" si="0"/>
        <v>8</v>
      </c>
      <c r="B37" s="194"/>
      <c r="C37" s="110">
        <v>41148</v>
      </c>
      <c r="D37" s="109">
        <v>408.9</v>
      </c>
      <c r="E37" s="109">
        <v>382</v>
      </c>
      <c r="F37" s="109">
        <v>293.8</v>
      </c>
      <c r="G37" s="109">
        <v>267.39999999999998</v>
      </c>
      <c r="H37" s="109">
        <v>412.1</v>
      </c>
      <c r="I37" s="109">
        <v>338.8</v>
      </c>
    </row>
    <row r="38" spans="1:9" ht="12.75">
      <c r="A38" s="23">
        <f t="shared" si="0"/>
        <v>9</v>
      </c>
      <c r="B38" s="194" t="str">
        <f>VLOOKUP(A38,Month!A:B,2,FALSE)</f>
        <v>September</v>
      </c>
      <c r="C38" s="110">
        <v>41155</v>
      </c>
      <c r="D38" s="109">
        <v>412.7</v>
      </c>
      <c r="E38" s="109">
        <v>386.8</v>
      </c>
      <c r="F38" s="109">
        <v>293.10000000000002</v>
      </c>
      <c r="G38" s="109">
        <v>264.7</v>
      </c>
      <c r="H38" s="109">
        <v>405.9</v>
      </c>
      <c r="I38" s="109">
        <v>337.6</v>
      </c>
    </row>
    <row r="39" spans="1:9" ht="12.75">
      <c r="A39" s="23">
        <f t="shared" si="0"/>
        <v>9</v>
      </c>
      <c r="B39" s="194"/>
      <c r="C39" s="110">
        <v>41162</v>
      </c>
      <c r="D39" s="109">
        <v>413.2</v>
      </c>
      <c r="E39" s="109">
        <v>386.2</v>
      </c>
      <c r="F39" s="109">
        <v>294.3</v>
      </c>
      <c r="G39" s="109">
        <v>263.39999999999998</v>
      </c>
      <c r="H39" s="109">
        <v>402.3</v>
      </c>
      <c r="I39" s="109">
        <v>336.6</v>
      </c>
    </row>
    <row r="40" spans="1:9" ht="12.75">
      <c r="A40" s="23">
        <f t="shared" si="0"/>
        <v>9</v>
      </c>
      <c r="B40" s="194"/>
      <c r="C40" s="110">
        <v>41169</v>
      </c>
      <c r="D40" s="109">
        <v>413.5</v>
      </c>
      <c r="E40" s="109">
        <v>383.3</v>
      </c>
      <c r="F40" s="109">
        <v>296</v>
      </c>
      <c r="G40" s="109">
        <v>262.2</v>
      </c>
      <c r="H40" s="109">
        <v>395.8</v>
      </c>
      <c r="I40" s="109">
        <v>334.3</v>
      </c>
    </row>
    <row r="41" spans="1:9" ht="12.75">
      <c r="A41" s="23">
        <f t="shared" si="0"/>
        <v>9</v>
      </c>
      <c r="B41" s="194"/>
      <c r="C41" s="110">
        <v>41176</v>
      </c>
      <c r="D41" s="109">
        <v>408.6</v>
      </c>
      <c r="E41" s="109">
        <v>378.6</v>
      </c>
      <c r="F41" s="109">
        <v>295.10000000000002</v>
      </c>
      <c r="G41" s="109">
        <v>260.10000000000002</v>
      </c>
      <c r="H41" s="109">
        <v>395.9</v>
      </c>
      <c r="I41" s="109">
        <v>332.4</v>
      </c>
    </row>
    <row r="42" spans="1:9" ht="12.75">
      <c r="A42" s="23">
        <f t="shared" si="0"/>
        <v>10</v>
      </c>
      <c r="B42" s="194" t="str">
        <f>VLOOKUP(A42,Month!A:B,2,FALSE)</f>
        <v>October</v>
      </c>
      <c r="C42" s="110">
        <v>41183</v>
      </c>
      <c r="D42" s="109">
        <v>407.9</v>
      </c>
      <c r="E42" s="109">
        <v>374.9</v>
      </c>
      <c r="F42" s="109">
        <v>300</v>
      </c>
      <c r="G42" s="109">
        <v>258.2</v>
      </c>
      <c r="H42" s="109">
        <v>387.5</v>
      </c>
      <c r="I42" s="109">
        <v>330.2</v>
      </c>
    </row>
    <row r="43" spans="1:9" ht="12.75">
      <c r="A43" s="23">
        <f t="shared" si="0"/>
        <v>10</v>
      </c>
      <c r="B43" s="194"/>
      <c r="C43" s="110">
        <v>41190</v>
      </c>
      <c r="D43" s="109">
        <v>409.4</v>
      </c>
      <c r="E43" s="109">
        <v>372.1</v>
      </c>
      <c r="F43" s="109">
        <v>306.60000000000002</v>
      </c>
      <c r="G43" s="109">
        <v>260</v>
      </c>
      <c r="H43" s="109">
        <v>365.9</v>
      </c>
      <c r="I43" s="109">
        <v>326.2</v>
      </c>
    </row>
    <row r="44" spans="1:9" ht="12.75">
      <c r="A44" s="23">
        <f t="shared" si="0"/>
        <v>10</v>
      </c>
      <c r="B44" s="194"/>
      <c r="C44" s="110">
        <v>41197</v>
      </c>
      <c r="D44" s="109"/>
      <c r="E44" s="109">
        <v>380.1</v>
      </c>
      <c r="F44" s="109">
        <v>307.3</v>
      </c>
      <c r="G44" s="109">
        <v>270.5</v>
      </c>
      <c r="H44" s="109">
        <v>348.2</v>
      </c>
      <c r="I44" s="109">
        <v>326.5</v>
      </c>
    </row>
    <row r="45" spans="1:9" ht="12.75">
      <c r="A45" s="23">
        <f t="shared" si="0"/>
        <v>10</v>
      </c>
      <c r="B45" s="194"/>
      <c r="C45" s="110">
        <v>41204</v>
      </c>
      <c r="D45" s="109"/>
      <c r="E45" s="109">
        <v>382.5</v>
      </c>
      <c r="F45" s="109">
        <v>306.7</v>
      </c>
      <c r="G45" s="109">
        <v>280.10000000000002</v>
      </c>
      <c r="H45" s="109">
        <v>328.8</v>
      </c>
      <c r="I45" s="109">
        <v>324.5</v>
      </c>
    </row>
    <row r="46" spans="1:9" ht="12.75">
      <c r="A46" s="23">
        <f t="shared" si="0"/>
        <v>10</v>
      </c>
      <c r="B46" s="194"/>
      <c r="C46" s="110">
        <v>41211</v>
      </c>
      <c r="D46" s="109"/>
      <c r="E46" s="109">
        <v>389.2</v>
      </c>
      <c r="F46" s="109">
        <v>306.7</v>
      </c>
      <c r="G46" s="109">
        <v>280.8</v>
      </c>
      <c r="H46" s="109">
        <v>308.8</v>
      </c>
      <c r="I46" s="109">
        <v>321.39999999999998</v>
      </c>
    </row>
    <row r="47" spans="1:9" ht="12.75">
      <c r="A47" s="23">
        <f t="shared" si="0"/>
        <v>11</v>
      </c>
      <c r="B47" s="194" t="str">
        <f>VLOOKUP(A47,Month!A:B,2,FALSE)</f>
        <v>November</v>
      </c>
      <c r="C47" s="110">
        <v>41218</v>
      </c>
      <c r="D47" s="109"/>
      <c r="E47" s="109">
        <v>388.7</v>
      </c>
      <c r="F47" s="109">
        <v>311.60000000000002</v>
      </c>
      <c r="G47" s="109">
        <v>280.10000000000002</v>
      </c>
      <c r="H47" s="109">
        <v>294.39999999999998</v>
      </c>
      <c r="I47" s="109">
        <v>318.7</v>
      </c>
    </row>
    <row r="48" spans="1:9" ht="12.75">
      <c r="A48" s="23">
        <f t="shared" si="0"/>
        <v>11</v>
      </c>
      <c r="B48" s="194"/>
      <c r="C48" s="110">
        <v>41225</v>
      </c>
      <c r="D48" s="109"/>
      <c r="E48" s="109">
        <v>398.7</v>
      </c>
      <c r="F48" s="109">
        <v>318.39999999999998</v>
      </c>
      <c r="G48" s="109">
        <v>279</v>
      </c>
      <c r="H48" s="109">
        <v>280.89999999999998</v>
      </c>
      <c r="I48" s="109">
        <v>319.3</v>
      </c>
    </row>
    <row r="49" spans="1:9" ht="12.75">
      <c r="A49" s="23">
        <f t="shared" si="0"/>
        <v>11</v>
      </c>
      <c r="B49" s="194"/>
      <c r="C49" s="110">
        <v>41232</v>
      </c>
      <c r="D49" s="109"/>
      <c r="E49" s="109">
        <v>401</v>
      </c>
      <c r="F49" s="109">
        <v>317.10000000000002</v>
      </c>
      <c r="G49" s="109">
        <v>278.7</v>
      </c>
      <c r="H49" s="109">
        <v>266.39999999999998</v>
      </c>
      <c r="I49" s="109">
        <v>315.8</v>
      </c>
    </row>
    <row r="50" spans="1:9" ht="12.75">
      <c r="A50" s="23">
        <f t="shared" si="0"/>
        <v>11</v>
      </c>
      <c r="B50" s="194"/>
      <c r="C50" s="110">
        <v>41239</v>
      </c>
      <c r="D50" s="109"/>
      <c r="E50" s="109">
        <v>396.4</v>
      </c>
      <c r="F50" s="109">
        <v>316.2</v>
      </c>
      <c r="G50" s="109">
        <v>277.5</v>
      </c>
      <c r="H50" s="109">
        <v>261.5</v>
      </c>
      <c r="I50" s="109">
        <v>312.89999999999998</v>
      </c>
    </row>
    <row r="51" spans="1:9" ht="12.75">
      <c r="A51" s="23">
        <f t="shared" si="0"/>
        <v>12</v>
      </c>
      <c r="B51" s="194" t="str">
        <f>VLOOKUP(A51,Month!A:B,2,FALSE)</f>
        <v>December</v>
      </c>
      <c r="C51" s="110">
        <v>41246</v>
      </c>
      <c r="D51" s="109"/>
      <c r="E51" s="109">
        <v>393.1</v>
      </c>
      <c r="F51" s="109">
        <v>319.7</v>
      </c>
      <c r="G51" s="109">
        <v>277.2</v>
      </c>
      <c r="H51" s="109">
        <v>251.5</v>
      </c>
      <c r="I51" s="109">
        <v>310.39999999999998</v>
      </c>
    </row>
    <row r="52" spans="1:9" ht="12.75">
      <c r="A52" s="23">
        <f t="shared" si="0"/>
        <v>12</v>
      </c>
      <c r="B52" s="194"/>
      <c r="C52" s="110">
        <v>41253</v>
      </c>
      <c r="D52" s="109"/>
      <c r="E52" s="109">
        <v>389.4</v>
      </c>
      <c r="F52" s="109">
        <v>323.10000000000002</v>
      </c>
      <c r="G52" s="109">
        <v>274.8</v>
      </c>
      <c r="H52" s="109">
        <v>242.2</v>
      </c>
      <c r="I52" s="109">
        <v>307.39999999999998</v>
      </c>
    </row>
    <row r="53" spans="1:9" ht="12.75">
      <c r="A53" s="23">
        <f t="shared" si="0"/>
        <v>12</v>
      </c>
      <c r="B53" s="194"/>
      <c r="C53" s="110">
        <v>41260</v>
      </c>
      <c r="D53" s="109"/>
      <c r="E53" s="109">
        <v>382.8</v>
      </c>
      <c r="F53" s="109">
        <v>324.8</v>
      </c>
      <c r="G53" s="109">
        <v>272.60000000000002</v>
      </c>
      <c r="H53" s="109">
        <v>236.6</v>
      </c>
      <c r="I53" s="109">
        <v>304.2</v>
      </c>
    </row>
    <row r="54" spans="1:9" ht="12.75">
      <c r="A54" s="23">
        <f t="shared" si="0"/>
        <v>12</v>
      </c>
      <c r="B54" s="194"/>
      <c r="C54" s="110">
        <v>41267</v>
      </c>
      <c r="D54" s="109"/>
      <c r="E54" s="109">
        <v>379.1</v>
      </c>
      <c r="F54" s="109">
        <v>329.4</v>
      </c>
      <c r="G54" s="109">
        <v>273.2</v>
      </c>
      <c r="H54" s="109">
        <v>232.7</v>
      </c>
      <c r="I54" s="109">
        <v>303.60000000000002</v>
      </c>
    </row>
    <row r="55" spans="1:9" ht="12.75">
      <c r="C55" s="109" t="s">
        <v>235</v>
      </c>
      <c r="D55" s="109">
        <f>SUBTOTAL(1,D2:D54)</f>
        <v>395.19285714285712</v>
      </c>
      <c r="E55" s="109">
        <v>384</v>
      </c>
      <c r="F55" s="109">
        <v>299.2</v>
      </c>
      <c r="G55" s="109">
        <v>246.7</v>
      </c>
      <c r="H55" s="109">
        <v>380.3</v>
      </c>
      <c r="I55" s="109">
        <v>327.8</v>
      </c>
    </row>
  </sheetData>
  <mergeCells count="12">
    <mergeCell ref="B29:B33"/>
    <mergeCell ref="B51:B54"/>
    <mergeCell ref="B38:B41"/>
    <mergeCell ref="B47:B50"/>
    <mergeCell ref="B42:B46"/>
    <mergeCell ref="B34:B37"/>
    <mergeCell ref="B2:B7"/>
    <mergeCell ref="B25:B28"/>
    <mergeCell ref="B12:B15"/>
    <mergeCell ref="B8:B11"/>
    <mergeCell ref="B21:B24"/>
    <mergeCell ref="B16:B20"/>
  </mergeCells>
  <phoneticPr fontId="3" type="noConversion"/>
  <pageMargins left="0.75" right="0.75" top="1" bottom="1" header="0.5" footer="0.5"/>
  <pageSetup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55"/>
  <sheetViews>
    <sheetView topLeftCell="A10" zoomScale="115" zoomScaleNormal="115" workbookViewId="0">
      <selection activeCell="D197" sqref="D197:E199"/>
    </sheetView>
  </sheetViews>
  <sheetFormatPr defaultColWidth="45.140625" defaultRowHeight="10.5"/>
  <cols>
    <col min="1" max="1" width="12.85546875" style="23" bestFit="1" customWidth="1"/>
    <col min="2" max="2" width="10" style="23" bestFit="1" customWidth="1"/>
    <col min="3" max="3" width="10.5703125" style="23" bestFit="1" customWidth="1"/>
    <col min="4" max="4" width="7" style="23" bestFit="1" customWidth="1"/>
    <col min="5" max="5" width="12" style="23" bestFit="1" customWidth="1"/>
    <col min="6" max="6" width="8" style="23" bestFit="1" customWidth="1"/>
    <col min="7" max="9" width="12" style="23" bestFit="1" customWidth="1"/>
    <col min="10" max="10" width="14" style="23" customWidth="1"/>
    <col min="11" max="16384" width="45.140625" style="23"/>
  </cols>
  <sheetData>
    <row r="1" spans="1:9" ht="11.25">
      <c r="A1" s="23" t="s">
        <v>107</v>
      </c>
      <c r="B1" s="23" t="s">
        <v>121</v>
      </c>
      <c r="C1" s="111"/>
      <c r="D1" s="111">
        <v>2012</v>
      </c>
      <c r="E1" s="111">
        <v>2011</v>
      </c>
      <c r="F1" s="111">
        <v>2010</v>
      </c>
      <c r="G1" s="111">
        <v>2009</v>
      </c>
      <c r="H1" s="111">
        <v>2008</v>
      </c>
      <c r="I1" s="162" t="s">
        <v>260</v>
      </c>
    </row>
    <row r="2" spans="1:9" ht="11.25">
      <c r="A2" s="23">
        <v>1</v>
      </c>
      <c r="B2" s="194" t="str">
        <f>VLOOKUP(A2,Month!A:B,2,FALSE)</f>
        <v>January</v>
      </c>
      <c r="C2" s="114">
        <v>40903</v>
      </c>
      <c r="D2" s="123">
        <f>E54</f>
        <v>325.8</v>
      </c>
      <c r="E2" s="111"/>
      <c r="F2" s="111"/>
      <c r="G2" s="111"/>
      <c r="H2" s="111"/>
      <c r="I2" s="111"/>
    </row>
    <row r="3" spans="1:9" ht="11.25">
      <c r="A3" s="23">
        <f t="shared" ref="A3:A54" si="0">MONTH(C3)</f>
        <v>1</v>
      </c>
      <c r="B3" s="194"/>
      <c r="C3" s="114">
        <v>40910</v>
      </c>
      <c r="D3" s="111">
        <v>329.9</v>
      </c>
      <c r="E3" s="111">
        <v>307</v>
      </c>
      <c r="F3" s="111">
        <v>266.5</v>
      </c>
      <c r="G3" s="111">
        <v>168.4</v>
      </c>
      <c r="H3" s="111">
        <v>310.89999999999998</v>
      </c>
      <c r="I3" s="111">
        <v>263.2</v>
      </c>
    </row>
    <row r="4" spans="1:9" ht="11.25">
      <c r="A4" s="23">
        <f t="shared" si="0"/>
        <v>1</v>
      </c>
      <c r="B4" s="194"/>
      <c r="C4" s="114">
        <v>40917</v>
      </c>
      <c r="D4" s="111">
        <v>338.2</v>
      </c>
      <c r="E4" s="111">
        <v>308.89999999999998</v>
      </c>
      <c r="F4" s="111">
        <v>275.10000000000002</v>
      </c>
      <c r="G4" s="111">
        <v>178.4</v>
      </c>
      <c r="H4" s="111">
        <v>306.8</v>
      </c>
      <c r="I4" s="111">
        <v>267.3</v>
      </c>
    </row>
    <row r="5" spans="1:9" ht="11.25">
      <c r="A5" s="23">
        <f t="shared" si="0"/>
        <v>1</v>
      </c>
      <c r="B5" s="194"/>
      <c r="C5" s="114">
        <v>40924</v>
      </c>
      <c r="D5" s="111">
        <v>339.1</v>
      </c>
      <c r="E5" s="111">
        <v>310.39999999999998</v>
      </c>
      <c r="F5" s="111">
        <v>273.89999999999998</v>
      </c>
      <c r="G5" s="111">
        <v>184.7</v>
      </c>
      <c r="H5" s="111">
        <v>301.7</v>
      </c>
      <c r="I5" s="111">
        <v>267.7</v>
      </c>
    </row>
    <row r="6" spans="1:9" ht="11.25">
      <c r="A6" s="23">
        <f t="shared" si="0"/>
        <v>1</v>
      </c>
      <c r="B6" s="194"/>
      <c r="C6" s="114">
        <v>40931</v>
      </c>
      <c r="D6" s="111">
        <v>338.9</v>
      </c>
      <c r="E6" s="111">
        <v>311</v>
      </c>
      <c r="F6" s="111">
        <v>270.5</v>
      </c>
      <c r="G6" s="111">
        <v>183.8</v>
      </c>
      <c r="H6" s="111">
        <v>297.7</v>
      </c>
      <c r="I6" s="111">
        <v>265.8</v>
      </c>
    </row>
    <row r="7" spans="1:9" ht="11.25">
      <c r="A7" s="23">
        <f t="shared" si="0"/>
        <v>1</v>
      </c>
      <c r="B7" s="194"/>
      <c r="C7" s="114">
        <v>40938</v>
      </c>
      <c r="D7" s="111">
        <v>343.9</v>
      </c>
      <c r="E7" s="111">
        <v>310.10000000000002</v>
      </c>
      <c r="F7" s="111">
        <v>266.10000000000002</v>
      </c>
      <c r="G7" s="111">
        <v>189.2</v>
      </c>
      <c r="H7" s="111">
        <v>297.8</v>
      </c>
      <c r="I7" s="111">
        <v>265.8</v>
      </c>
    </row>
    <row r="8" spans="1:9" ht="11.25">
      <c r="A8" s="23">
        <f t="shared" si="0"/>
        <v>2</v>
      </c>
      <c r="B8" s="194" t="str">
        <f>VLOOKUP(A8,Month!A:B,2,FALSE)</f>
        <v>February</v>
      </c>
      <c r="C8" s="114">
        <v>40945</v>
      </c>
      <c r="D8" s="111">
        <v>348.2</v>
      </c>
      <c r="E8" s="111">
        <v>313.2</v>
      </c>
      <c r="F8" s="111">
        <v>265.2</v>
      </c>
      <c r="G8" s="111">
        <v>192.6</v>
      </c>
      <c r="H8" s="111">
        <v>296</v>
      </c>
      <c r="I8" s="111">
        <v>266.8</v>
      </c>
    </row>
    <row r="9" spans="1:9" ht="11.25">
      <c r="A9" s="23">
        <f t="shared" si="0"/>
        <v>2</v>
      </c>
      <c r="B9" s="194"/>
      <c r="C9" s="114">
        <v>40952</v>
      </c>
      <c r="D9" s="111">
        <v>352.3</v>
      </c>
      <c r="E9" s="111">
        <v>314</v>
      </c>
      <c r="F9" s="111">
        <v>260.8</v>
      </c>
      <c r="G9" s="111">
        <v>196.4</v>
      </c>
      <c r="H9" s="111">
        <v>304.2</v>
      </c>
      <c r="I9" s="111">
        <v>268.89999999999998</v>
      </c>
    </row>
    <row r="10" spans="1:9" ht="11.25">
      <c r="A10" s="23">
        <f t="shared" si="0"/>
        <v>2</v>
      </c>
      <c r="B10" s="194"/>
      <c r="C10" s="114">
        <v>40959</v>
      </c>
      <c r="D10" s="111">
        <v>359.1</v>
      </c>
      <c r="E10" s="111">
        <v>318.89999999999998</v>
      </c>
      <c r="F10" s="111">
        <v>265.5</v>
      </c>
      <c r="G10" s="111">
        <v>190.9</v>
      </c>
      <c r="H10" s="111">
        <v>313</v>
      </c>
      <c r="I10" s="111">
        <v>272.10000000000002</v>
      </c>
    </row>
    <row r="11" spans="1:9" ht="11.25">
      <c r="A11" s="23">
        <f t="shared" si="0"/>
        <v>2</v>
      </c>
      <c r="B11" s="194"/>
      <c r="C11" s="114">
        <v>40966</v>
      </c>
      <c r="D11" s="111">
        <v>371.2</v>
      </c>
      <c r="E11" s="111">
        <v>338.3</v>
      </c>
      <c r="F11" s="111">
        <v>270.2</v>
      </c>
      <c r="G11" s="111">
        <v>193.4</v>
      </c>
      <c r="H11" s="111">
        <v>316.2</v>
      </c>
      <c r="I11" s="111">
        <v>279.5</v>
      </c>
    </row>
    <row r="12" spans="1:9" ht="11.25">
      <c r="A12" s="23">
        <f t="shared" si="0"/>
        <v>3</v>
      </c>
      <c r="B12" s="194" t="str">
        <f>VLOOKUP(A12,Month!A:B,2,FALSE)</f>
        <v>March</v>
      </c>
      <c r="C12" s="114">
        <v>40973</v>
      </c>
      <c r="D12" s="111">
        <v>379.3</v>
      </c>
      <c r="E12" s="111">
        <v>352</v>
      </c>
      <c r="F12" s="111">
        <v>275.10000000000002</v>
      </c>
      <c r="G12" s="111">
        <v>194.1</v>
      </c>
      <c r="H12" s="111">
        <v>322.5</v>
      </c>
      <c r="I12" s="111">
        <v>285.89999999999998</v>
      </c>
    </row>
    <row r="13" spans="1:9" ht="11.25">
      <c r="A13" s="23">
        <f t="shared" si="0"/>
        <v>3</v>
      </c>
      <c r="B13" s="194"/>
      <c r="C13" s="114">
        <v>40980</v>
      </c>
      <c r="D13" s="111">
        <v>382.9</v>
      </c>
      <c r="E13" s="111">
        <v>356.7</v>
      </c>
      <c r="F13" s="111">
        <v>278.8</v>
      </c>
      <c r="G13" s="111">
        <v>191</v>
      </c>
      <c r="H13" s="111">
        <v>328.4</v>
      </c>
      <c r="I13" s="111">
        <v>288.7</v>
      </c>
    </row>
    <row r="14" spans="1:9" ht="11.25">
      <c r="A14" s="23">
        <f t="shared" si="0"/>
        <v>3</v>
      </c>
      <c r="B14" s="194"/>
      <c r="C14" s="114">
        <v>40987</v>
      </c>
      <c r="D14" s="111">
        <v>386.7</v>
      </c>
      <c r="E14" s="111">
        <v>356.2</v>
      </c>
      <c r="F14" s="111">
        <v>281.89999999999998</v>
      </c>
      <c r="G14" s="111">
        <v>196.2</v>
      </c>
      <c r="H14" s="111">
        <v>325.89999999999998</v>
      </c>
      <c r="I14" s="111">
        <v>290.10000000000002</v>
      </c>
    </row>
    <row r="15" spans="1:9" ht="11.25">
      <c r="A15" s="23">
        <f t="shared" si="0"/>
        <v>3</v>
      </c>
      <c r="B15" s="194"/>
      <c r="C15" s="114">
        <v>40994</v>
      </c>
      <c r="D15" s="111">
        <v>391.8</v>
      </c>
      <c r="E15" s="111">
        <v>359.6</v>
      </c>
      <c r="F15" s="111">
        <v>279.8</v>
      </c>
      <c r="G15" s="111">
        <v>204.6</v>
      </c>
      <c r="H15" s="111">
        <v>329</v>
      </c>
      <c r="I15" s="111">
        <v>293.3</v>
      </c>
    </row>
    <row r="16" spans="1:9" ht="11.25">
      <c r="A16" s="23">
        <f t="shared" si="0"/>
        <v>4</v>
      </c>
      <c r="B16" s="194" t="str">
        <f>VLOOKUP(A16,Month!A:B,2,FALSE)</f>
        <v>April</v>
      </c>
      <c r="C16" s="114">
        <v>41001</v>
      </c>
      <c r="D16" s="111">
        <v>394.1</v>
      </c>
      <c r="E16" s="111">
        <v>368.4</v>
      </c>
      <c r="F16" s="111">
        <v>282.60000000000002</v>
      </c>
      <c r="G16" s="111">
        <v>203.7</v>
      </c>
      <c r="H16" s="111">
        <v>333.2</v>
      </c>
      <c r="I16" s="111">
        <v>297</v>
      </c>
    </row>
    <row r="17" spans="1:9" ht="11.25">
      <c r="A17" s="23">
        <f t="shared" si="0"/>
        <v>4</v>
      </c>
      <c r="B17" s="194"/>
      <c r="C17" s="114">
        <v>41008</v>
      </c>
      <c r="D17" s="111">
        <v>393.9</v>
      </c>
      <c r="E17" s="111">
        <v>379.1</v>
      </c>
      <c r="F17" s="111">
        <v>285.8</v>
      </c>
      <c r="G17" s="111">
        <v>205.1</v>
      </c>
      <c r="H17" s="111">
        <v>338.9</v>
      </c>
      <c r="I17" s="111">
        <v>302.2</v>
      </c>
    </row>
    <row r="18" spans="1:9" ht="11.25">
      <c r="A18" s="23">
        <f t="shared" si="0"/>
        <v>4</v>
      </c>
      <c r="B18" s="194"/>
      <c r="C18" s="114">
        <v>41015</v>
      </c>
      <c r="D18" s="111">
        <v>392.2</v>
      </c>
      <c r="E18" s="111">
        <v>384.4</v>
      </c>
      <c r="F18" s="111">
        <v>286</v>
      </c>
      <c r="G18" s="111">
        <v>205.9</v>
      </c>
      <c r="H18" s="111">
        <v>350.8</v>
      </c>
      <c r="I18" s="111">
        <v>306.8</v>
      </c>
    </row>
    <row r="19" spans="1:9" ht="11.25">
      <c r="A19" s="23">
        <f t="shared" si="0"/>
        <v>4</v>
      </c>
      <c r="B19" s="194"/>
      <c r="C19" s="114">
        <v>41022</v>
      </c>
      <c r="D19" s="111">
        <v>387</v>
      </c>
      <c r="E19" s="111">
        <v>387.9</v>
      </c>
      <c r="F19" s="111">
        <v>284.89999999999998</v>
      </c>
      <c r="G19" s="111">
        <v>204.9</v>
      </c>
      <c r="H19" s="111">
        <v>360.3</v>
      </c>
      <c r="I19" s="111">
        <v>309.5</v>
      </c>
    </row>
    <row r="20" spans="1:9" ht="11.25">
      <c r="A20" s="23">
        <f t="shared" si="0"/>
        <v>4</v>
      </c>
      <c r="B20" s="194"/>
      <c r="C20" s="114">
        <v>41029</v>
      </c>
      <c r="D20" s="111">
        <v>383</v>
      </c>
      <c r="E20" s="111">
        <v>396.3</v>
      </c>
      <c r="F20" s="111">
        <v>289.8</v>
      </c>
      <c r="G20" s="111">
        <v>207.8</v>
      </c>
      <c r="H20" s="111">
        <v>361.3</v>
      </c>
      <c r="I20" s="111">
        <v>313.8</v>
      </c>
    </row>
    <row r="21" spans="1:9" ht="11.25">
      <c r="A21" s="23">
        <f t="shared" si="0"/>
        <v>5</v>
      </c>
      <c r="B21" s="194" t="str">
        <f>VLOOKUP(A21,Month!A:B,2,FALSE)</f>
        <v>May</v>
      </c>
      <c r="C21" s="114">
        <v>41036</v>
      </c>
      <c r="D21" s="111">
        <v>379</v>
      </c>
      <c r="E21" s="111">
        <v>396.5</v>
      </c>
      <c r="F21" s="111">
        <v>290.5</v>
      </c>
      <c r="G21" s="111">
        <v>224</v>
      </c>
      <c r="H21" s="111">
        <v>372.2</v>
      </c>
      <c r="I21" s="111">
        <v>320.8</v>
      </c>
    </row>
    <row r="22" spans="1:9" ht="11.25">
      <c r="A22" s="23">
        <f t="shared" si="0"/>
        <v>5</v>
      </c>
      <c r="B22" s="194"/>
      <c r="C22" s="114">
        <v>41043</v>
      </c>
      <c r="D22" s="111">
        <v>375.4</v>
      </c>
      <c r="E22" s="111">
        <v>396</v>
      </c>
      <c r="F22" s="111">
        <v>286.39999999999998</v>
      </c>
      <c r="G22" s="111">
        <v>230.9</v>
      </c>
      <c r="H22" s="111">
        <v>379.1</v>
      </c>
      <c r="I22" s="111">
        <v>323.10000000000002</v>
      </c>
    </row>
    <row r="23" spans="1:9" ht="11.25">
      <c r="A23" s="23">
        <f t="shared" si="0"/>
        <v>5</v>
      </c>
      <c r="B23" s="194"/>
      <c r="C23" s="114">
        <v>41050</v>
      </c>
      <c r="D23" s="111">
        <v>371.4</v>
      </c>
      <c r="E23" s="111">
        <v>384.9</v>
      </c>
      <c r="F23" s="111">
        <v>278.60000000000002</v>
      </c>
      <c r="G23" s="111">
        <v>243.5</v>
      </c>
      <c r="H23" s="111">
        <v>393.7</v>
      </c>
      <c r="I23" s="111">
        <v>325.2</v>
      </c>
    </row>
    <row r="24" spans="1:9" ht="11.25">
      <c r="A24" s="23">
        <f t="shared" si="0"/>
        <v>5</v>
      </c>
      <c r="B24" s="194"/>
      <c r="C24" s="114">
        <v>41057</v>
      </c>
      <c r="D24" s="111">
        <v>366.9</v>
      </c>
      <c r="E24" s="111">
        <v>379.4</v>
      </c>
      <c r="F24" s="111">
        <v>272.8</v>
      </c>
      <c r="G24" s="111">
        <v>252.4</v>
      </c>
      <c r="H24" s="111">
        <v>397.6</v>
      </c>
      <c r="I24" s="111">
        <v>325.60000000000002</v>
      </c>
    </row>
    <row r="25" spans="1:9" ht="11.25">
      <c r="A25" s="23">
        <f t="shared" si="0"/>
        <v>6</v>
      </c>
      <c r="B25" s="194" t="str">
        <f>VLOOKUP(A25,Month!A:B,2,FALSE)</f>
        <v>June</v>
      </c>
      <c r="C25" s="114">
        <v>41064</v>
      </c>
      <c r="D25" s="111">
        <v>361.2</v>
      </c>
      <c r="E25" s="111">
        <v>378.1</v>
      </c>
      <c r="F25" s="111">
        <v>272.5</v>
      </c>
      <c r="G25" s="111">
        <v>262.39999999999998</v>
      </c>
      <c r="H25" s="111">
        <v>403.9</v>
      </c>
      <c r="I25" s="111">
        <v>329.2</v>
      </c>
    </row>
    <row r="26" spans="1:9" ht="11.25">
      <c r="A26" s="23">
        <f t="shared" si="0"/>
        <v>6</v>
      </c>
      <c r="B26" s="194"/>
      <c r="C26" s="114">
        <v>41071</v>
      </c>
      <c r="D26" s="111">
        <v>357.2</v>
      </c>
      <c r="E26" s="111">
        <v>371.3</v>
      </c>
      <c r="F26" s="111">
        <v>270.10000000000002</v>
      </c>
      <c r="G26" s="111">
        <v>267.2</v>
      </c>
      <c r="H26" s="111">
        <v>408.2</v>
      </c>
      <c r="I26" s="111">
        <v>329.2</v>
      </c>
    </row>
    <row r="27" spans="1:9" ht="11.25">
      <c r="A27" s="23">
        <f t="shared" si="0"/>
        <v>6</v>
      </c>
      <c r="B27" s="194"/>
      <c r="C27" s="114">
        <v>41078</v>
      </c>
      <c r="D27" s="111">
        <v>353.3</v>
      </c>
      <c r="E27" s="111">
        <v>365.2</v>
      </c>
      <c r="F27" s="111">
        <v>274.3</v>
      </c>
      <c r="G27" s="111">
        <v>269.10000000000002</v>
      </c>
      <c r="H27" s="111">
        <v>407.9</v>
      </c>
      <c r="I27" s="111">
        <v>329.1</v>
      </c>
    </row>
    <row r="28" spans="1:9" ht="11.25">
      <c r="A28" s="23">
        <f t="shared" si="0"/>
        <v>6</v>
      </c>
      <c r="B28" s="194"/>
      <c r="C28" s="114">
        <v>41085</v>
      </c>
      <c r="D28" s="111">
        <v>343.7</v>
      </c>
      <c r="E28" s="111">
        <v>357.4</v>
      </c>
      <c r="F28" s="111">
        <v>275.7</v>
      </c>
      <c r="G28" s="111">
        <v>264.2</v>
      </c>
      <c r="H28" s="111">
        <v>409.5</v>
      </c>
      <c r="I28" s="111">
        <v>326.7</v>
      </c>
    </row>
    <row r="29" spans="1:9" ht="11.25">
      <c r="A29" s="23">
        <f t="shared" si="0"/>
        <v>7</v>
      </c>
      <c r="B29" s="194" t="str">
        <f>VLOOKUP(A29,Month!A:B,2,FALSE)</f>
        <v>July</v>
      </c>
      <c r="C29" s="114">
        <v>41092</v>
      </c>
      <c r="D29" s="111">
        <v>335.6</v>
      </c>
      <c r="E29" s="111">
        <v>357.9</v>
      </c>
      <c r="F29" s="111">
        <v>272.60000000000002</v>
      </c>
      <c r="G29" s="111">
        <v>261.2</v>
      </c>
      <c r="H29" s="111">
        <v>411.4</v>
      </c>
      <c r="I29" s="111">
        <v>325.8</v>
      </c>
    </row>
    <row r="30" spans="1:9" ht="11.25">
      <c r="A30" s="23">
        <f t="shared" si="0"/>
        <v>7</v>
      </c>
      <c r="B30" s="194"/>
      <c r="C30" s="114">
        <v>41099</v>
      </c>
      <c r="D30" s="111">
        <v>341.1</v>
      </c>
      <c r="E30" s="111">
        <v>364.1</v>
      </c>
      <c r="F30" s="111">
        <v>271.8</v>
      </c>
      <c r="G30" s="111">
        <v>252.8</v>
      </c>
      <c r="H30" s="111">
        <v>411.3</v>
      </c>
      <c r="I30" s="111">
        <v>325</v>
      </c>
    </row>
    <row r="31" spans="1:9" ht="11.25">
      <c r="A31" s="23">
        <f t="shared" si="0"/>
        <v>7</v>
      </c>
      <c r="B31" s="194"/>
      <c r="C31" s="114">
        <v>41106</v>
      </c>
      <c r="D31" s="111">
        <v>342.7</v>
      </c>
      <c r="E31" s="111">
        <v>368.2</v>
      </c>
      <c r="F31" s="111">
        <v>272.2</v>
      </c>
      <c r="G31" s="111">
        <v>246.3</v>
      </c>
      <c r="H31" s="111">
        <v>406.4</v>
      </c>
      <c r="I31" s="111">
        <v>323.3</v>
      </c>
    </row>
    <row r="32" spans="1:9" ht="11.25">
      <c r="A32" s="23">
        <f t="shared" si="0"/>
        <v>7</v>
      </c>
      <c r="B32" s="194"/>
      <c r="C32" s="114">
        <v>41113</v>
      </c>
      <c r="D32" s="111">
        <v>349.4</v>
      </c>
      <c r="E32" s="111">
        <v>369.9</v>
      </c>
      <c r="F32" s="111">
        <v>274.89999999999998</v>
      </c>
      <c r="G32" s="111">
        <v>250.3</v>
      </c>
      <c r="H32" s="111">
        <v>395.5</v>
      </c>
      <c r="I32" s="111">
        <v>322.7</v>
      </c>
    </row>
    <row r="33" spans="1:9" ht="11.25">
      <c r="A33" s="23">
        <f t="shared" si="0"/>
        <v>7</v>
      </c>
      <c r="B33" s="194"/>
      <c r="C33" s="114">
        <v>41120</v>
      </c>
      <c r="D33" s="111">
        <v>350.8</v>
      </c>
      <c r="E33" s="111">
        <v>371.1</v>
      </c>
      <c r="F33" s="111">
        <v>273.5</v>
      </c>
      <c r="G33" s="111">
        <v>255.7</v>
      </c>
      <c r="H33" s="111">
        <v>388</v>
      </c>
      <c r="I33" s="111">
        <v>322.10000000000002</v>
      </c>
    </row>
    <row r="34" spans="1:9" ht="11.25">
      <c r="A34" s="23">
        <f t="shared" si="0"/>
        <v>8</v>
      </c>
      <c r="B34" s="194" t="str">
        <f>VLOOKUP(A34,Month!A:B,2,FALSE)</f>
        <v>August</v>
      </c>
      <c r="C34" s="114">
        <v>41127</v>
      </c>
      <c r="D34" s="111">
        <v>364.5</v>
      </c>
      <c r="E34" s="111">
        <v>367.4</v>
      </c>
      <c r="F34" s="111">
        <v>278.3</v>
      </c>
      <c r="G34" s="111">
        <v>264.7</v>
      </c>
      <c r="H34" s="111">
        <v>380.9</v>
      </c>
      <c r="I34" s="111">
        <v>322.8</v>
      </c>
    </row>
    <row r="35" spans="1:9" ht="11.25">
      <c r="A35" s="23">
        <f t="shared" si="0"/>
        <v>8</v>
      </c>
      <c r="B35" s="194"/>
      <c r="C35" s="114">
        <v>41134</v>
      </c>
      <c r="D35" s="111">
        <v>372.1</v>
      </c>
      <c r="E35" s="111">
        <v>360.4</v>
      </c>
      <c r="F35" s="111">
        <v>274.5</v>
      </c>
      <c r="G35" s="111">
        <v>263.7</v>
      </c>
      <c r="H35" s="111">
        <v>374</v>
      </c>
      <c r="I35" s="111">
        <v>318.2</v>
      </c>
    </row>
    <row r="36" spans="1:9" ht="11.25">
      <c r="A36" s="23">
        <f t="shared" si="0"/>
        <v>8</v>
      </c>
      <c r="B36" s="194"/>
      <c r="C36" s="114">
        <v>41141</v>
      </c>
      <c r="D36" s="111">
        <v>374.4</v>
      </c>
      <c r="E36" s="111">
        <v>358.1</v>
      </c>
      <c r="F36" s="111">
        <v>270.39999999999998</v>
      </c>
      <c r="G36" s="111">
        <v>262.8</v>
      </c>
      <c r="H36" s="111">
        <v>368.5</v>
      </c>
      <c r="I36" s="111">
        <v>315</v>
      </c>
    </row>
    <row r="37" spans="1:9" ht="11.25">
      <c r="A37" s="23">
        <f t="shared" si="0"/>
        <v>8</v>
      </c>
      <c r="B37" s="194"/>
      <c r="C37" s="114">
        <v>41148</v>
      </c>
      <c r="D37" s="111">
        <v>377.6</v>
      </c>
      <c r="E37" s="111">
        <v>362.7</v>
      </c>
      <c r="F37" s="111">
        <v>268.2</v>
      </c>
      <c r="G37" s="111">
        <v>261.3</v>
      </c>
      <c r="H37" s="111">
        <v>368</v>
      </c>
      <c r="I37" s="111">
        <v>315.10000000000002</v>
      </c>
    </row>
    <row r="38" spans="1:9" ht="11.25">
      <c r="A38" s="23">
        <f t="shared" si="0"/>
        <v>9</v>
      </c>
      <c r="B38" s="194" t="str">
        <f>VLOOKUP(A38,Month!A:B,2,FALSE)</f>
        <v>September</v>
      </c>
      <c r="C38" s="114">
        <v>41155</v>
      </c>
      <c r="D38" s="111">
        <v>384.3</v>
      </c>
      <c r="E38" s="111">
        <v>367.4</v>
      </c>
      <c r="F38" s="111">
        <v>268.2</v>
      </c>
      <c r="G38" s="111">
        <v>258.8</v>
      </c>
      <c r="H38" s="111">
        <v>364.8</v>
      </c>
      <c r="I38" s="111">
        <v>314.8</v>
      </c>
    </row>
    <row r="39" spans="1:9" ht="11.25">
      <c r="A39" s="23">
        <f t="shared" si="0"/>
        <v>9</v>
      </c>
      <c r="B39" s="194"/>
      <c r="C39" s="114">
        <v>41162</v>
      </c>
      <c r="D39" s="111">
        <v>384.7</v>
      </c>
      <c r="E39" s="111">
        <v>366.1</v>
      </c>
      <c r="F39" s="111">
        <v>272.10000000000002</v>
      </c>
      <c r="G39" s="111">
        <v>257.7</v>
      </c>
      <c r="H39" s="111">
        <v>383.5</v>
      </c>
      <c r="I39" s="111">
        <v>319.89999999999998</v>
      </c>
    </row>
    <row r="40" spans="1:9" ht="11.25">
      <c r="A40" s="23">
        <f t="shared" si="0"/>
        <v>9</v>
      </c>
      <c r="B40" s="194"/>
      <c r="C40" s="114">
        <v>41169</v>
      </c>
      <c r="D40" s="111">
        <v>387.8</v>
      </c>
      <c r="E40" s="111">
        <v>360.1</v>
      </c>
      <c r="F40" s="111">
        <v>272.3</v>
      </c>
      <c r="G40" s="111">
        <v>255.2</v>
      </c>
      <c r="H40" s="111">
        <v>371.8</v>
      </c>
      <c r="I40" s="111">
        <v>314.89999999999998</v>
      </c>
    </row>
    <row r="41" spans="1:9" ht="11.25">
      <c r="A41" s="23">
        <f t="shared" si="0"/>
        <v>9</v>
      </c>
      <c r="B41" s="194"/>
      <c r="C41" s="114">
        <v>41176</v>
      </c>
      <c r="D41" s="111">
        <v>382.6</v>
      </c>
      <c r="E41" s="111">
        <v>350.9</v>
      </c>
      <c r="F41" s="111">
        <v>269.39999999999998</v>
      </c>
      <c r="G41" s="111">
        <v>249.9</v>
      </c>
      <c r="H41" s="111">
        <v>363.2</v>
      </c>
      <c r="I41" s="111">
        <v>308.39999999999998</v>
      </c>
    </row>
    <row r="42" spans="1:9" ht="11.25">
      <c r="A42" s="23">
        <f t="shared" si="0"/>
        <v>10</v>
      </c>
      <c r="B42" s="194" t="str">
        <f>VLOOKUP(A42,Month!A:B,2,FALSE)</f>
        <v>October</v>
      </c>
      <c r="C42" s="114">
        <v>41183</v>
      </c>
      <c r="D42" s="111">
        <v>380.4</v>
      </c>
      <c r="E42" s="111">
        <v>343.3</v>
      </c>
      <c r="F42" s="111">
        <v>273.2</v>
      </c>
      <c r="G42" s="111">
        <v>246.8</v>
      </c>
      <c r="H42" s="111">
        <v>348.4</v>
      </c>
      <c r="I42" s="111">
        <v>302.89999999999998</v>
      </c>
    </row>
    <row r="43" spans="1:9" ht="11.25">
      <c r="A43" s="23">
        <f t="shared" si="0"/>
        <v>10</v>
      </c>
      <c r="B43" s="194"/>
      <c r="C43" s="114">
        <v>41190</v>
      </c>
      <c r="D43" s="111">
        <v>385</v>
      </c>
      <c r="E43" s="111">
        <v>341.7</v>
      </c>
      <c r="F43" s="111">
        <v>281.89999999999998</v>
      </c>
      <c r="G43" s="111">
        <v>248.9</v>
      </c>
      <c r="H43" s="111">
        <v>315.10000000000002</v>
      </c>
      <c r="I43" s="111">
        <v>296.89999999999998</v>
      </c>
    </row>
    <row r="44" spans="1:9" ht="11.25">
      <c r="A44" s="23">
        <f t="shared" si="0"/>
        <v>10</v>
      </c>
      <c r="B44" s="194"/>
      <c r="C44" s="114">
        <v>41197</v>
      </c>
      <c r="D44" s="111"/>
      <c r="E44" s="111">
        <v>347.6</v>
      </c>
      <c r="F44" s="111">
        <v>283.39999999999998</v>
      </c>
      <c r="G44" s="111">
        <v>257.39999999999998</v>
      </c>
      <c r="H44" s="111">
        <v>291.39999999999998</v>
      </c>
      <c r="I44" s="111">
        <v>295</v>
      </c>
    </row>
    <row r="45" spans="1:9" ht="11.25">
      <c r="A45" s="23">
        <f t="shared" si="0"/>
        <v>10</v>
      </c>
      <c r="B45" s="194"/>
      <c r="C45" s="114">
        <v>41204</v>
      </c>
      <c r="D45" s="111"/>
      <c r="E45" s="111">
        <v>346.2</v>
      </c>
      <c r="F45" s="111">
        <v>281.7</v>
      </c>
      <c r="G45" s="111">
        <v>267.39999999999998</v>
      </c>
      <c r="H45" s="111">
        <v>265.60000000000002</v>
      </c>
      <c r="I45" s="111">
        <v>290.2</v>
      </c>
    </row>
    <row r="46" spans="1:9" ht="11.25">
      <c r="A46" s="23">
        <f t="shared" si="0"/>
        <v>10</v>
      </c>
      <c r="B46" s="194"/>
      <c r="C46" s="114">
        <v>41211</v>
      </c>
      <c r="D46" s="111"/>
      <c r="E46" s="111">
        <v>345.2</v>
      </c>
      <c r="F46" s="111">
        <v>280.60000000000002</v>
      </c>
      <c r="G46" s="111">
        <v>269.39999999999998</v>
      </c>
      <c r="H46" s="111">
        <v>240</v>
      </c>
      <c r="I46" s="111">
        <v>283.8</v>
      </c>
    </row>
    <row r="47" spans="1:9" ht="11.25">
      <c r="A47" s="23">
        <f t="shared" si="0"/>
        <v>11</v>
      </c>
      <c r="B47" s="194" t="str">
        <f>VLOOKUP(A47,Month!A:B,2,FALSE)</f>
        <v>November</v>
      </c>
      <c r="C47" s="114">
        <v>41218</v>
      </c>
      <c r="D47" s="111"/>
      <c r="E47" s="111">
        <v>342.4</v>
      </c>
      <c r="F47" s="111">
        <v>286.5</v>
      </c>
      <c r="G47" s="111">
        <v>266.60000000000002</v>
      </c>
      <c r="H47" s="111">
        <v>222.4</v>
      </c>
      <c r="I47" s="111">
        <v>279.5</v>
      </c>
    </row>
    <row r="48" spans="1:9" ht="11.25">
      <c r="A48" s="23">
        <f t="shared" si="0"/>
        <v>11</v>
      </c>
      <c r="B48" s="194"/>
      <c r="C48" s="114">
        <v>41225</v>
      </c>
      <c r="D48" s="111"/>
      <c r="E48" s="111">
        <v>343.6</v>
      </c>
      <c r="F48" s="111">
        <v>282.89999999999998</v>
      </c>
      <c r="G48" s="111">
        <v>262.89999999999998</v>
      </c>
      <c r="H48" s="111">
        <v>207.2</v>
      </c>
      <c r="I48" s="111">
        <v>274.2</v>
      </c>
    </row>
    <row r="49" spans="1:9" ht="11.25">
      <c r="A49" s="23">
        <f t="shared" si="0"/>
        <v>11</v>
      </c>
      <c r="B49" s="194"/>
      <c r="C49" s="114">
        <v>41232</v>
      </c>
      <c r="D49" s="111"/>
      <c r="E49" s="111">
        <v>336.8</v>
      </c>
      <c r="F49" s="111">
        <v>287.60000000000002</v>
      </c>
      <c r="G49" s="111">
        <v>263.89999999999998</v>
      </c>
      <c r="H49" s="111">
        <v>189.2</v>
      </c>
      <c r="I49" s="111">
        <v>269.39999999999998</v>
      </c>
    </row>
    <row r="50" spans="1:9" ht="11.25">
      <c r="A50" s="23">
        <f t="shared" si="0"/>
        <v>11</v>
      </c>
      <c r="B50" s="194"/>
      <c r="C50" s="114">
        <v>41239</v>
      </c>
      <c r="D50" s="111"/>
      <c r="E50" s="111">
        <v>330.7</v>
      </c>
      <c r="F50" s="111">
        <v>285.60000000000002</v>
      </c>
      <c r="G50" s="111">
        <v>262.89999999999998</v>
      </c>
      <c r="H50" s="111">
        <v>181.1</v>
      </c>
      <c r="I50" s="111">
        <v>265.10000000000002</v>
      </c>
    </row>
    <row r="51" spans="1:9" ht="11.25">
      <c r="A51" s="23">
        <f t="shared" si="0"/>
        <v>12</v>
      </c>
      <c r="B51" s="194" t="str">
        <f>VLOOKUP(A51,Month!A:B,2,FALSE)</f>
        <v>December</v>
      </c>
      <c r="C51" s="114">
        <v>41246</v>
      </c>
      <c r="D51" s="111"/>
      <c r="E51" s="111">
        <v>329</v>
      </c>
      <c r="F51" s="111">
        <v>295.8</v>
      </c>
      <c r="G51" s="111">
        <v>263.39999999999998</v>
      </c>
      <c r="H51" s="111">
        <v>169.9</v>
      </c>
      <c r="I51" s="111">
        <v>264.5</v>
      </c>
    </row>
    <row r="52" spans="1:9" ht="11.25">
      <c r="A52" s="23">
        <f t="shared" si="0"/>
        <v>12</v>
      </c>
      <c r="B52" s="194"/>
      <c r="C52" s="114">
        <v>41253</v>
      </c>
      <c r="D52" s="111"/>
      <c r="E52" s="111">
        <v>327.39999999999998</v>
      </c>
      <c r="F52" s="111">
        <v>298</v>
      </c>
      <c r="G52" s="111">
        <v>259.89999999999998</v>
      </c>
      <c r="H52" s="111">
        <v>165.9</v>
      </c>
      <c r="I52" s="111">
        <v>262.8</v>
      </c>
    </row>
    <row r="53" spans="1:9" ht="11.25">
      <c r="A53" s="23">
        <f t="shared" si="0"/>
        <v>12</v>
      </c>
      <c r="B53" s="194"/>
      <c r="C53" s="114">
        <v>41260</v>
      </c>
      <c r="D53" s="111"/>
      <c r="E53" s="111">
        <v>322.89999999999998</v>
      </c>
      <c r="F53" s="111">
        <v>298.2</v>
      </c>
      <c r="G53" s="111">
        <v>258.89999999999998</v>
      </c>
      <c r="H53" s="111">
        <v>165.3</v>
      </c>
      <c r="I53" s="111">
        <v>261.3</v>
      </c>
    </row>
    <row r="54" spans="1:9" ht="11.25">
      <c r="A54" s="23">
        <f t="shared" si="0"/>
        <v>12</v>
      </c>
      <c r="B54" s="194"/>
      <c r="C54" s="114">
        <v>41267</v>
      </c>
      <c r="D54" s="111"/>
      <c r="E54" s="111">
        <v>325.8</v>
      </c>
      <c r="F54" s="111">
        <v>305.2</v>
      </c>
      <c r="G54" s="111">
        <v>260.7</v>
      </c>
      <c r="H54" s="111">
        <v>161.30000000000001</v>
      </c>
      <c r="I54" s="111">
        <v>263.3</v>
      </c>
    </row>
    <row r="55" spans="1:9" ht="11.25">
      <c r="C55" s="111" t="s">
        <v>235</v>
      </c>
      <c r="D55" s="111">
        <f>SUBTOTAL(1,D2:D54)</f>
        <v>365.68095238095236</v>
      </c>
      <c r="E55" s="111">
        <v>352.1</v>
      </c>
      <c r="F55" s="111">
        <v>278</v>
      </c>
      <c r="G55" s="111">
        <v>235.3</v>
      </c>
      <c r="H55" s="111">
        <v>324.60000000000002</v>
      </c>
      <c r="I55" s="111">
        <v>297.60000000000002</v>
      </c>
    </row>
  </sheetData>
  <mergeCells count="12">
    <mergeCell ref="B29:B33"/>
    <mergeCell ref="B51:B54"/>
    <mergeCell ref="B38:B41"/>
    <mergeCell ref="B47:B50"/>
    <mergeCell ref="B42:B46"/>
    <mergeCell ref="B34:B37"/>
    <mergeCell ref="B2:B7"/>
    <mergeCell ref="B25:B28"/>
    <mergeCell ref="B12:B15"/>
    <mergeCell ref="B8:B11"/>
    <mergeCell ref="B21:B24"/>
    <mergeCell ref="B16:B20"/>
  </mergeCells>
  <phoneticPr fontId="3" type="noConversion"/>
  <pageMargins left="0.75" right="0.75" top="1" bottom="1" header="0.5" footer="0.5"/>
  <pageSetup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AU55"/>
  <sheetViews>
    <sheetView topLeftCell="A7" zoomScale="115" zoomScaleNormal="115" workbookViewId="0">
      <selection activeCell="D197" sqref="D197:E199"/>
    </sheetView>
  </sheetViews>
  <sheetFormatPr defaultColWidth="45.140625" defaultRowHeight="10.5"/>
  <cols>
    <col min="1" max="1" width="12.85546875" style="39" bestFit="1" customWidth="1"/>
    <col min="2" max="2" width="10" style="39" bestFit="1" customWidth="1"/>
    <col min="3" max="3" width="10.140625" style="39" bestFit="1" customWidth="1"/>
    <col min="4" max="8" width="6.5703125" style="39" bestFit="1" customWidth="1"/>
    <col min="9" max="9" width="8" style="39" bestFit="1" customWidth="1"/>
    <col min="10" max="16384" width="45.140625" style="39"/>
  </cols>
  <sheetData>
    <row r="1" spans="1:47" ht="11.25">
      <c r="A1" s="39" t="s">
        <v>107</v>
      </c>
      <c r="B1" s="39" t="s">
        <v>121</v>
      </c>
      <c r="C1" s="111"/>
      <c r="D1" s="111">
        <v>2012</v>
      </c>
      <c r="E1" s="111">
        <v>2011</v>
      </c>
      <c r="F1" s="111">
        <v>2010</v>
      </c>
      <c r="G1" s="111">
        <v>2009</v>
      </c>
      <c r="H1" s="111">
        <v>2008</v>
      </c>
      <c r="I1" s="163" t="s">
        <v>260</v>
      </c>
    </row>
    <row r="2" spans="1:47" ht="11.25">
      <c r="A2" s="39">
        <v>1</v>
      </c>
      <c r="B2" s="195" t="str">
        <f>VLOOKUP(A2,Month!A:B,2,FALSE)</f>
        <v>January</v>
      </c>
      <c r="C2" s="114">
        <v>40903</v>
      </c>
      <c r="D2" s="123">
        <f>E54</f>
        <v>3.0529999999999999</v>
      </c>
      <c r="E2" s="111"/>
      <c r="F2" s="111"/>
      <c r="G2" s="111">
        <v>5.9710000000000001</v>
      </c>
      <c r="H2" s="111">
        <v>7.7880000000000003</v>
      </c>
      <c r="I2" s="111">
        <v>7.3339999999999996</v>
      </c>
      <c r="J2" s="40"/>
      <c r="K2" s="40"/>
      <c r="L2" s="40"/>
      <c r="M2" s="40"/>
      <c r="N2" s="40"/>
      <c r="O2" s="40"/>
      <c r="P2" s="40"/>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72"/>
    </row>
    <row r="3" spans="1:47" ht="11.25">
      <c r="A3" s="39">
        <f t="shared" ref="A3:A54" si="0">MONTH(C3)</f>
        <v>1</v>
      </c>
      <c r="B3" s="195"/>
      <c r="C3" s="114">
        <v>40910</v>
      </c>
      <c r="D3" s="111">
        <v>3.0329999999999999</v>
      </c>
      <c r="E3" s="111">
        <v>4.53</v>
      </c>
      <c r="F3" s="111">
        <v>5.7549999999999999</v>
      </c>
      <c r="G3" s="111">
        <v>5.8049999999999997</v>
      </c>
      <c r="H3" s="111">
        <v>8.0830000000000002</v>
      </c>
      <c r="I3" s="111">
        <v>6.0430000000000001</v>
      </c>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71"/>
    </row>
    <row r="4" spans="1:47" ht="11.25">
      <c r="A4" s="39">
        <f t="shared" si="0"/>
        <v>1</v>
      </c>
      <c r="B4" s="195"/>
      <c r="C4" s="114">
        <v>40917</v>
      </c>
      <c r="D4" s="111">
        <v>2.7639999999999998</v>
      </c>
      <c r="E4" s="111">
        <v>4.46</v>
      </c>
      <c r="F4" s="111">
        <v>5.6109999999999998</v>
      </c>
      <c r="G4" s="111">
        <v>5.0679999999999996</v>
      </c>
      <c r="H4" s="111">
        <v>8.1509999999999998</v>
      </c>
      <c r="I4" s="111">
        <v>5.8230000000000004</v>
      </c>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72"/>
    </row>
    <row r="5" spans="1:47" ht="11.25">
      <c r="A5" s="39">
        <f t="shared" si="0"/>
        <v>1</v>
      </c>
      <c r="B5" s="195"/>
      <c r="C5" s="114">
        <v>40924</v>
      </c>
      <c r="D5" s="111">
        <v>2.4060000000000001</v>
      </c>
      <c r="E5" s="111">
        <v>4.6040000000000001</v>
      </c>
      <c r="F5" s="111">
        <v>5.6219999999999999</v>
      </c>
      <c r="G5" s="111">
        <v>4.6550000000000002</v>
      </c>
      <c r="H5" s="111">
        <v>7.7690000000000001</v>
      </c>
      <c r="I5" s="111">
        <v>5.6630000000000003</v>
      </c>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71"/>
    </row>
    <row r="6" spans="1:47" ht="11.25">
      <c r="A6" s="39">
        <f t="shared" si="0"/>
        <v>1</v>
      </c>
      <c r="B6" s="195"/>
      <c r="C6" s="114">
        <v>40931</v>
      </c>
      <c r="D6" s="111">
        <v>2.0179999999999998</v>
      </c>
      <c r="E6" s="111">
        <v>4.4370000000000003</v>
      </c>
      <c r="F6" s="111">
        <v>5.35</v>
      </c>
      <c r="G6" s="111">
        <v>4.492</v>
      </c>
      <c r="H6" s="111">
        <v>7.99</v>
      </c>
      <c r="I6" s="111">
        <v>5.5670000000000002</v>
      </c>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72"/>
    </row>
    <row r="7" spans="1:47" ht="11.25">
      <c r="A7" s="39">
        <f t="shared" si="0"/>
        <v>1</v>
      </c>
      <c r="B7" s="195"/>
      <c r="C7" s="114">
        <v>40938</v>
      </c>
      <c r="D7" s="111">
        <v>2.5299999999999998</v>
      </c>
      <c r="E7" s="111">
        <v>4.3689999999999998</v>
      </c>
      <c r="F7" s="111">
        <v>5.4480000000000004</v>
      </c>
      <c r="G7" s="111">
        <v>4.617</v>
      </c>
      <c r="H7" s="111">
        <v>8.0419999999999998</v>
      </c>
      <c r="I7" s="111">
        <v>5.6189999999999998</v>
      </c>
    </row>
    <row r="8" spans="1:47" ht="11.25">
      <c r="A8" s="39">
        <f t="shared" si="0"/>
        <v>2</v>
      </c>
      <c r="B8" s="195" t="str">
        <f>VLOOKUP(A8,Month!A:B,2,FALSE)</f>
        <v>February</v>
      </c>
      <c r="C8" s="114">
        <v>40945</v>
      </c>
      <c r="D8" s="111">
        <v>2.4849999999999999</v>
      </c>
      <c r="E8" s="111">
        <v>4.0170000000000003</v>
      </c>
      <c r="F8" s="111">
        <v>5.3710000000000004</v>
      </c>
      <c r="G8" s="111">
        <v>4.5640000000000001</v>
      </c>
      <c r="H8" s="111">
        <v>8.5570000000000004</v>
      </c>
      <c r="I8" s="111">
        <v>5.6269999999999998</v>
      </c>
    </row>
    <row r="9" spans="1:47" ht="11.25">
      <c r="A9" s="39">
        <f t="shared" si="0"/>
        <v>2</v>
      </c>
      <c r="B9" s="195"/>
      <c r="C9" s="114">
        <v>40952</v>
      </c>
      <c r="D9" s="111">
        <v>2.528</v>
      </c>
      <c r="E9" s="111">
        <v>3.9129999999999998</v>
      </c>
      <c r="F9" s="111">
        <v>5.2279999999999998</v>
      </c>
      <c r="G9" s="111">
        <v>4.125</v>
      </c>
      <c r="H9" s="111">
        <v>8.9949999999999992</v>
      </c>
      <c r="I9" s="111">
        <v>5.468</v>
      </c>
    </row>
    <row r="10" spans="1:47" ht="11.25">
      <c r="A10" s="39">
        <f t="shared" si="0"/>
        <v>2</v>
      </c>
      <c r="B10" s="195"/>
      <c r="C10" s="114">
        <v>40959</v>
      </c>
      <c r="D10" s="111">
        <v>2.61</v>
      </c>
      <c r="E10" s="111">
        <v>3.891</v>
      </c>
      <c r="F10" s="111">
        <v>4.8140000000000001</v>
      </c>
      <c r="G10" s="111">
        <v>4.133</v>
      </c>
      <c r="H10" s="111">
        <v>9.2260000000000009</v>
      </c>
      <c r="I10" s="111">
        <v>5.6020000000000003</v>
      </c>
    </row>
    <row r="11" spans="1:47" ht="11.25">
      <c r="A11" s="39">
        <f t="shared" si="0"/>
        <v>2</v>
      </c>
      <c r="B11" s="195"/>
      <c r="C11" s="114">
        <v>40966</v>
      </c>
      <c r="D11" s="111">
        <v>2.5059999999999998</v>
      </c>
      <c r="E11" s="111">
        <v>3.863</v>
      </c>
      <c r="F11" s="111">
        <v>4.6619999999999999</v>
      </c>
      <c r="G11" s="111">
        <v>4.1609999999999996</v>
      </c>
      <c r="H11" s="111">
        <v>9.59</v>
      </c>
      <c r="I11" s="111">
        <v>5.569</v>
      </c>
    </row>
    <row r="12" spans="1:47" ht="11.25">
      <c r="A12" s="39">
        <f t="shared" si="0"/>
        <v>3</v>
      </c>
      <c r="B12" s="195" t="str">
        <f>VLOOKUP(A12,Month!A:B,2,FALSE)</f>
        <v>March</v>
      </c>
      <c r="C12" s="114">
        <v>40973</v>
      </c>
      <c r="D12" s="111">
        <v>2.3220000000000001</v>
      </c>
      <c r="E12" s="111">
        <v>3.8879999999999999</v>
      </c>
      <c r="F12" s="111">
        <v>4.4880000000000004</v>
      </c>
      <c r="G12" s="111">
        <v>3.8860000000000001</v>
      </c>
      <c r="H12" s="111">
        <v>10.026999999999999</v>
      </c>
      <c r="I12" s="111">
        <v>5.5720000000000001</v>
      </c>
    </row>
    <row r="13" spans="1:47" ht="11.25">
      <c r="A13" s="39">
        <f t="shared" si="0"/>
        <v>3</v>
      </c>
      <c r="B13" s="195"/>
      <c r="C13" s="114">
        <v>40980</v>
      </c>
      <c r="D13" s="111">
        <v>2.2909999999999999</v>
      </c>
      <c r="E13" s="111">
        <v>4.024</v>
      </c>
      <c r="F13" s="111">
        <v>4.2590000000000003</v>
      </c>
      <c r="G13" s="111">
        <v>3.9489999999999998</v>
      </c>
      <c r="H13" s="111">
        <v>9.1509999999999998</v>
      </c>
      <c r="I13" s="111">
        <v>5.1449999999999996</v>
      </c>
    </row>
    <row r="14" spans="1:47" ht="11.25">
      <c r="A14" s="39">
        <f t="shared" si="0"/>
        <v>3</v>
      </c>
      <c r="B14" s="195"/>
      <c r="C14" s="114">
        <v>40987</v>
      </c>
      <c r="D14" s="111">
        <v>2.3180000000000001</v>
      </c>
      <c r="E14" s="111">
        <v>4.2789999999999999</v>
      </c>
      <c r="F14" s="111">
        <v>4.0330000000000004</v>
      </c>
      <c r="G14" s="111">
        <v>4.1100000000000003</v>
      </c>
      <c r="H14" s="111">
        <v>9.5399999999999991</v>
      </c>
      <c r="I14" s="111">
        <v>5.4909999999999997</v>
      </c>
    </row>
    <row r="15" spans="1:47" ht="11.25">
      <c r="A15" s="39">
        <f t="shared" si="0"/>
        <v>3</v>
      </c>
      <c r="B15" s="195"/>
      <c r="C15" s="114">
        <v>40994</v>
      </c>
      <c r="D15" s="111">
        <v>2.1800000000000002</v>
      </c>
      <c r="E15" s="111">
        <v>4.3440000000000003</v>
      </c>
      <c r="F15" s="111">
        <v>3.9430000000000001</v>
      </c>
      <c r="G15" s="111">
        <v>3.7589999999999999</v>
      </c>
      <c r="H15" s="111">
        <v>9.6790000000000003</v>
      </c>
      <c r="I15" s="111">
        <v>5.5090000000000003</v>
      </c>
    </row>
    <row r="16" spans="1:47" ht="11.25">
      <c r="A16" s="39">
        <f t="shared" si="0"/>
        <v>4</v>
      </c>
      <c r="B16" s="195" t="str">
        <f>VLOOKUP(A16,Month!A:B,2,FALSE)</f>
        <v>April</v>
      </c>
      <c r="C16" s="114">
        <v>41001</v>
      </c>
      <c r="D16" s="111">
        <v>2.2029999999999998</v>
      </c>
      <c r="E16" s="111">
        <v>4.1529999999999996</v>
      </c>
      <c r="F16" s="111">
        <v>4.0739999999999998</v>
      </c>
      <c r="G16" s="111">
        <v>3.6339999999999999</v>
      </c>
      <c r="H16" s="111">
        <v>9.9090000000000007</v>
      </c>
      <c r="I16" s="111">
        <v>5.5369999999999999</v>
      </c>
    </row>
    <row r="17" spans="1:9" ht="11.25">
      <c r="A17" s="39">
        <f t="shared" si="0"/>
        <v>4</v>
      </c>
      <c r="B17" s="195"/>
      <c r="C17" s="114">
        <v>41008</v>
      </c>
      <c r="D17" s="111">
        <v>2.0169999999999999</v>
      </c>
      <c r="E17" s="111">
        <v>4.1529999999999996</v>
      </c>
      <c r="F17" s="111">
        <v>4.0780000000000003</v>
      </c>
      <c r="G17" s="111">
        <v>3.6680000000000001</v>
      </c>
      <c r="H17" s="111">
        <v>10.332000000000001</v>
      </c>
      <c r="I17" s="111">
        <v>5.5579999999999998</v>
      </c>
    </row>
    <row r="18" spans="1:9" ht="11.25">
      <c r="A18" s="39">
        <f t="shared" si="0"/>
        <v>4</v>
      </c>
      <c r="B18" s="195"/>
      <c r="C18" s="114">
        <v>41015</v>
      </c>
      <c r="D18" s="111">
        <v>1.95</v>
      </c>
      <c r="E18" s="111">
        <v>4.2809999999999997</v>
      </c>
      <c r="F18" s="111">
        <v>4.0519999999999996</v>
      </c>
      <c r="G18" s="111">
        <v>3.4580000000000002</v>
      </c>
      <c r="H18" s="111">
        <v>10.775</v>
      </c>
      <c r="I18" s="111">
        <v>5.7130000000000001</v>
      </c>
    </row>
    <row r="19" spans="1:9" ht="11.25">
      <c r="A19" s="39">
        <f t="shared" si="0"/>
        <v>4</v>
      </c>
      <c r="B19" s="195"/>
      <c r="C19" s="114">
        <v>41022</v>
      </c>
      <c r="D19" s="111">
        <v>2.0539999999999998</v>
      </c>
      <c r="E19" s="111">
        <v>4.4859999999999998</v>
      </c>
      <c r="F19" s="111">
        <v>4.13</v>
      </c>
      <c r="G19" s="111">
        <v>3.379</v>
      </c>
      <c r="H19" s="111">
        <v>10.861000000000001</v>
      </c>
      <c r="I19" s="111">
        <v>5.7140000000000004</v>
      </c>
    </row>
    <row r="20" spans="1:9" ht="11.25">
      <c r="A20" s="39">
        <f t="shared" si="0"/>
        <v>4</v>
      </c>
      <c r="B20" s="195"/>
      <c r="C20" s="114">
        <v>41029</v>
      </c>
      <c r="D20" s="111">
        <v>2.306</v>
      </c>
      <c r="E20" s="111">
        <v>4.4870000000000001</v>
      </c>
      <c r="F20" s="111">
        <v>3.99</v>
      </c>
      <c r="G20" s="111">
        <v>3.9239999999999999</v>
      </c>
      <c r="H20" s="111">
        <v>11.291</v>
      </c>
      <c r="I20" s="111">
        <v>5.923</v>
      </c>
    </row>
    <row r="21" spans="1:9" ht="11.25">
      <c r="A21" s="39">
        <f t="shared" si="0"/>
        <v>5</v>
      </c>
      <c r="B21" s="195" t="str">
        <f>VLOOKUP(A21,Month!A:B,2,FALSE)</f>
        <v>May</v>
      </c>
      <c r="C21" s="114">
        <v>41036</v>
      </c>
      <c r="D21" s="111">
        <v>2.4380000000000002</v>
      </c>
      <c r="E21" s="111">
        <v>4.2039999999999997</v>
      </c>
      <c r="F21" s="111">
        <v>4.2469999999999999</v>
      </c>
      <c r="G21" s="111">
        <v>4.2949999999999999</v>
      </c>
      <c r="H21" s="111">
        <v>11.363</v>
      </c>
      <c r="I21" s="111">
        <v>6.0270000000000001</v>
      </c>
    </row>
    <row r="22" spans="1:9" ht="11.25">
      <c r="A22" s="39">
        <f t="shared" si="0"/>
        <v>5</v>
      </c>
      <c r="B22" s="195"/>
      <c r="C22" s="114">
        <v>41043</v>
      </c>
      <c r="D22" s="111">
        <v>2.577</v>
      </c>
      <c r="E22" s="111">
        <v>4.2039999999999997</v>
      </c>
      <c r="F22" s="111">
        <v>4.1959999999999997</v>
      </c>
      <c r="G22" s="111">
        <v>3.8279999999999998</v>
      </c>
      <c r="H22" s="111">
        <v>11.503</v>
      </c>
      <c r="I22" s="111">
        <v>5.9329999999999998</v>
      </c>
    </row>
    <row r="23" spans="1:9" ht="11.25">
      <c r="A23" s="39">
        <f t="shared" si="0"/>
        <v>5</v>
      </c>
      <c r="B23" s="195"/>
      <c r="C23" s="114">
        <v>41050</v>
      </c>
      <c r="D23" s="111">
        <v>2.6539999999999999</v>
      </c>
      <c r="E23" s="111">
        <v>4.383</v>
      </c>
      <c r="F23" s="111">
        <v>4.1719999999999997</v>
      </c>
      <c r="G23" s="111">
        <v>3.7170000000000001</v>
      </c>
      <c r="H23" s="111">
        <v>11.724</v>
      </c>
      <c r="I23" s="111">
        <v>5.8070000000000004</v>
      </c>
    </row>
    <row r="24" spans="1:9" ht="11.25">
      <c r="A24" s="39">
        <f t="shared" si="0"/>
        <v>5</v>
      </c>
      <c r="B24" s="195"/>
      <c r="C24" s="114">
        <v>41057</v>
      </c>
      <c r="D24" s="111">
        <v>2.399</v>
      </c>
      <c r="E24" s="111">
        <v>4.6989999999999998</v>
      </c>
      <c r="F24" s="111">
        <v>4.54</v>
      </c>
      <c r="G24" s="111">
        <v>3.9630000000000001</v>
      </c>
      <c r="H24" s="111">
        <v>12.356</v>
      </c>
      <c r="I24" s="111">
        <v>6.5860000000000003</v>
      </c>
    </row>
    <row r="25" spans="1:9" ht="11.25">
      <c r="A25" s="39">
        <f t="shared" si="0"/>
        <v>6</v>
      </c>
      <c r="B25" s="195" t="str">
        <f>VLOOKUP(A25,Month!A:B,2,FALSE)</f>
        <v>June</v>
      </c>
      <c r="C25" s="114">
        <v>41064</v>
      </c>
      <c r="D25" s="111">
        <v>2.371</v>
      </c>
      <c r="E25" s="111">
        <v>4.7869999999999999</v>
      </c>
      <c r="F25" s="111">
        <v>4.766</v>
      </c>
      <c r="G25" s="111">
        <v>3.7919999999999998</v>
      </c>
      <c r="H25" s="111">
        <v>12.624000000000001</v>
      </c>
      <c r="I25" s="111">
        <v>6.492</v>
      </c>
    </row>
    <row r="26" spans="1:9" ht="11.25">
      <c r="A26" s="39">
        <f t="shared" si="0"/>
        <v>6</v>
      </c>
      <c r="B26" s="195"/>
      <c r="C26" s="114">
        <v>41071</v>
      </c>
      <c r="D26" s="111">
        <v>2.319</v>
      </c>
      <c r="E26" s="111">
        <v>4.508</v>
      </c>
      <c r="F26" s="111">
        <v>5.0659999999999998</v>
      </c>
      <c r="G26" s="111">
        <v>4.1379999999999999</v>
      </c>
      <c r="H26" s="111">
        <v>12.99</v>
      </c>
      <c r="I26" s="111">
        <v>6.6760000000000002</v>
      </c>
    </row>
    <row r="27" spans="1:9" ht="11.25">
      <c r="A27" s="39">
        <f t="shared" si="0"/>
        <v>6</v>
      </c>
      <c r="B27" s="195"/>
      <c r="C27" s="114">
        <v>41078</v>
      </c>
      <c r="D27" s="111">
        <v>2.581</v>
      </c>
      <c r="E27" s="111">
        <v>4.2889999999999997</v>
      </c>
      <c r="F27" s="111">
        <v>4.8079999999999998</v>
      </c>
      <c r="G27" s="111">
        <v>3.8730000000000002</v>
      </c>
      <c r="H27" s="111">
        <v>13.054</v>
      </c>
      <c r="I27" s="111">
        <v>6.5060000000000002</v>
      </c>
    </row>
    <row r="28" spans="1:9" ht="11.25">
      <c r="A28" s="39">
        <f t="shared" si="0"/>
        <v>6</v>
      </c>
      <c r="B28" s="195"/>
      <c r="C28" s="114">
        <v>41085</v>
      </c>
      <c r="D28" s="111">
        <v>2.7559999999999998</v>
      </c>
      <c r="E28" s="111">
        <v>4.3230000000000004</v>
      </c>
      <c r="F28" s="111">
        <v>4.6840000000000002</v>
      </c>
      <c r="G28" s="111">
        <v>3.7970000000000002</v>
      </c>
      <c r="H28" s="111">
        <v>13.456</v>
      </c>
      <c r="I28" s="111">
        <v>6.3360000000000003</v>
      </c>
    </row>
    <row r="29" spans="1:9" ht="11.25">
      <c r="A29" s="39">
        <f t="shared" si="0"/>
        <v>7</v>
      </c>
      <c r="B29" s="195" t="str">
        <f>VLOOKUP(A29,Month!A:B,2,FALSE)</f>
        <v>July</v>
      </c>
      <c r="C29" s="114">
        <v>41092</v>
      </c>
      <c r="D29" s="111">
        <v>2.8610000000000002</v>
      </c>
      <c r="E29" s="111">
        <v>4.2300000000000004</v>
      </c>
      <c r="F29" s="111">
        <v>4.5119999999999996</v>
      </c>
      <c r="G29" s="111">
        <v>3.41</v>
      </c>
      <c r="H29" s="111">
        <v>12.311</v>
      </c>
      <c r="I29" s="111">
        <v>6.31</v>
      </c>
    </row>
    <row r="30" spans="1:9" ht="11.25">
      <c r="A30" s="39">
        <f t="shared" si="0"/>
        <v>7</v>
      </c>
      <c r="B30" s="195"/>
      <c r="C30" s="114">
        <v>41099</v>
      </c>
      <c r="D30" s="111">
        <v>2.8439999999999999</v>
      </c>
      <c r="E30" s="111">
        <v>4.3899999999999997</v>
      </c>
      <c r="F30" s="111">
        <v>4.431</v>
      </c>
      <c r="G30" s="111">
        <v>3.4620000000000002</v>
      </c>
      <c r="H30" s="111">
        <v>11.188000000000001</v>
      </c>
      <c r="I30" s="111">
        <v>5.8680000000000003</v>
      </c>
    </row>
    <row r="31" spans="1:9" ht="11.25">
      <c r="A31" s="39">
        <f t="shared" si="0"/>
        <v>7</v>
      </c>
      <c r="B31" s="195"/>
      <c r="C31" s="114">
        <v>41106</v>
      </c>
      <c r="D31" s="111">
        <v>2.93</v>
      </c>
      <c r="E31" s="111">
        <v>4.4749999999999996</v>
      </c>
      <c r="F31" s="111">
        <v>4.5670000000000002</v>
      </c>
      <c r="G31" s="111">
        <v>3.6859999999999999</v>
      </c>
      <c r="H31" s="111">
        <v>9.7539999999999996</v>
      </c>
      <c r="I31" s="111">
        <v>5.6210000000000004</v>
      </c>
    </row>
    <row r="32" spans="1:9" ht="11.25">
      <c r="A32" s="39">
        <f t="shared" si="0"/>
        <v>7</v>
      </c>
      <c r="B32" s="195"/>
      <c r="C32" s="114">
        <v>41113</v>
      </c>
      <c r="D32" s="111">
        <v>3.0979999999999999</v>
      </c>
      <c r="E32" s="111">
        <v>4.3029999999999999</v>
      </c>
      <c r="F32" s="111">
        <v>4.7619999999999996</v>
      </c>
      <c r="G32" s="111">
        <v>3.5830000000000002</v>
      </c>
      <c r="H32" s="111">
        <v>9.2270000000000003</v>
      </c>
      <c r="I32" s="111">
        <v>5.4690000000000003</v>
      </c>
    </row>
    <row r="33" spans="1:9" ht="11.25">
      <c r="A33" s="39">
        <f t="shared" si="0"/>
        <v>7</v>
      </c>
      <c r="B33" s="195"/>
      <c r="C33" s="114">
        <v>41120</v>
      </c>
      <c r="D33" s="111">
        <v>3.0779999999999998</v>
      </c>
      <c r="E33" s="111">
        <v>4.0629999999999997</v>
      </c>
      <c r="F33" s="111">
        <v>4.6280000000000001</v>
      </c>
      <c r="G33" s="111">
        <v>3.8980000000000001</v>
      </c>
      <c r="H33" s="111">
        <v>8.6280000000000001</v>
      </c>
      <c r="I33" s="111">
        <v>5.3040000000000003</v>
      </c>
    </row>
    <row r="34" spans="1:9" ht="11.25">
      <c r="A34" s="39">
        <f t="shared" si="0"/>
        <v>8</v>
      </c>
      <c r="B34" s="195" t="str">
        <f>VLOOKUP(A34,Month!A:B,2,FALSE)</f>
        <v>August</v>
      </c>
      <c r="C34" s="114">
        <v>41127</v>
      </c>
      <c r="D34" s="111">
        <v>2.9039999999999999</v>
      </c>
      <c r="E34" s="111">
        <v>4.0199999999999996</v>
      </c>
      <c r="F34" s="111">
        <v>4.3070000000000004</v>
      </c>
      <c r="G34" s="111">
        <v>3.4470000000000001</v>
      </c>
      <c r="H34" s="111">
        <v>8.2729999999999997</v>
      </c>
      <c r="I34" s="111">
        <v>5.0119999999999996</v>
      </c>
    </row>
    <row r="35" spans="1:9" ht="11.25">
      <c r="A35" s="39">
        <f t="shared" si="0"/>
        <v>8</v>
      </c>
      <c r="B35" s="195"/>
      <c r="C35" s="114">
        <v>41134</v>
      </c>
      <c r="D35" s="111">
        <v>2.7509999999999999</v>
      </c>
      <c r="E35" s="111">
        <v>3.944</v>
      </c>
      <c r="F35" s="111">
        <v>4.2039999999999997</v>
      </c>
      <c r="G35" s="111">
        <v>3.0249999999999999</v>
      </c>
      <c r="H35" s="111">
        <v>8.0069999999999997</v>
      </c>
      <c r="I35" s="111">
        <v>4.7949999999999999</v>
      </c>
    </row>
    <row r="36" spans="1:9" ht="11.25">
      <c r="A36" s="39">
        <f t="shared" si="0"/>
        <v>8</v>
      </c>
      <c r="B36" s="195"/>
      <c r="C36" s="114">
        <v>41141</v>
      </c>
      <c r="D36" s="111">
        <v>2.7759999999999998</v>
      </c>
      <c r="E36" s="111">
        <v>3.9329999999999998</v>
      </c>
      <c r="F36" s="111">
        <v>3.8889999999999998</v>
      </c>
      <c r="G36" s="111">
        <v>2.9180000000000001</v>
      </c>
      <c r="H36" s="111">
        <v>8.0980000000000008</v>
      </c>
      <c r="I36" s="111">
        <v>4.71</v>
      </c>
    </row>
    <row r="37" spans="1:9" ht="11.25">
      <c r="A37" s="39">
        <f t="shared" si="0"/>
        <v>8</v>
      </c>
      <c r="B37" s="195"/>
      <c r="C37" s="114">
        <v>41148</v>
      </c>
      <c r="D37" s="111">
        <v>2.69</v>
      </c>
      <c r="E37" s="111">
        <v>3.948</v>
      </c>
      <c r="F37" s="111">
        <v>3.8159999999999998</v>
      </c>
      <c r="G37" s="111">
        <v>2.75</v>
      </c>
      <c r="H37" s="111">
        <v>7.3239999999999998</v>
      </c>
      <c r="I37" s="111">
        <v>4.3090000000000002</v>
      </c>
    </row>
    <row r="38" spans="1:9" ht="11.25">
      <c r="A38" s="39">
        <f t="shared" si="0"/>
        <v>9</v>
      </c>
      <c r="B38" s="195" t="str">
        <f>VLOOKUP(A38,Month!A:B,2,FALSE)</f>
        <v>September</v>
      </c>
      <c r="C38" s="114">
        <v>41155</v>
      </c>
      <c r="D38" s="111">
        <v>2.7770000000000001</v>
      </c>
      <c r="E38" s="111">
        <v>3.9430000000000001</v>
      </c>
      <c r="F38" s="111">
        <v>3.8290000000000002</v>
      </c>
      <c r="G38" s="111">
        <v>2.9630000000000001</v>
      </c>
      <c r="H38" s="111">
        <v>7.4139999999999997</v>
      </c>
      <c r="I38" s="111">
        <v>4.7069999999999999</v>
      </c>
    </row>
    <row r="39" spans="1:9" ht="11.25">
      <c r="A39" s="39">
        <f t="shared" si="0"/>
        <v>9</v>
      </c>
      <c r="B39" s="195"/>
      <c r="C39" s="114">
        <v>41162</v>
      </c>
      <c r="D39" s="111">
        <v>2.9689999999999999</v>
      </c>
      <c r="E39" s="111">
        <v>3.9180000000000001</v>
      </c>
      <c r="F39" s="111">
        <v>3.9969999999999999</v>
      </c>
      <c r="G39" s="111">
        <v>3.5230000000000001</v>
      </c>
      <c r="H39" s="111">
        <v>7.5430000000000001</v>
      </c>
      <c r="I39" s="111">
        <v>4.7450000000000001</v>
      </c>
    </row>
    <row r="40" spans="1:9" ht="11.25">
      <c r="A40" s="39">
        <f t="shared" si="0"/>
        <v>9</v>
      </c>
      <c r="B40" s="195"/>
      <c r="C40" s="114">
        <v>41169</v>
      </c>
      <c r="D40" s="111">
        <v>2.8159999999999998</v>
      </c>
      <c r="E40" s="111">
        <v>3.7530000000000001</v>
      </c>
      <c r="F40" s="111">
        <v>3.9209999999999998</v>
      </c>
      <c r="G40" s="111">
        <v>3.7970000000000002</v>
      </c>
      <c r="H40" s="111">
        <v>7.6929999999999996</v>
      </c>
      <c r="I40" s="111">
        <v>4.7910000000000004</v>
      </c>
    </row>
    <row r="41" spans="1:9" ht="11.25">
      <c r="A41" s="39">
        <f t="shared" si="0"/>
        <v>9</v>
      </c>
      <c r="B41" s="195"/>
      <c r="C41" s="114">
        <v>41176</v>
      </c>
      <c r="D41" s="111">
        <v>3.08</v>
      </c>
      <c r="E41" s="111">
        <v>3.7559999999999998</v>
      </c>
      <c r="F41" s="111">
        <v>3.8690000000000002</v>
      </c>
      <c r="G41" s="111">
        <v>4.5259999999999998</v>
      </c>
      <c r="H41" s="111">
        <v>7.4450000000000003</v>
      </c>
      <c r="I41" s="111">
        <v>4.899</v>
      </c>
    </row>
    <row r="42" spans="1:9" ht="11.25">
      <c r="A42" s="39">
        <f t="shared" si="0"/>
        <v>10</v>
      </c>
      <c r="B42" s="195" t="str">
        <f>VLOOKUP(A42,Month!A:B,2,FALSE)</f>
        <v>October</v>
      </c>
      <c r="C42" s="114">
        <v>41183</v>
      </c>
      <c r="D42" s="111">
        <v>3.4420000000000002</v>
      </c>
      <c r="E42" s="111">
        <v>3.581</v>
      </c>
      <c r="F42" s="111">
        <v>3.7210000000000001</v>
      </c>
      <c r="G42" s="111">
        <v>4.9009999999999998</v>
      </c>
      <c r="H42" s="111">
        <v>6.7409999999999997</v>
      </c>
      <c r="I42" s="111">
        <v>4.7359999999999998</v>
      </c>
    </row>
    <row r="43" spans="1:9" ht="11.25">
      <c r="A43" s="39">
        <f t="shared" si="0"/>
        <v>10</v>
      </c>
      <c r="B43" s="195"/>
      <c r="C43" s="114">
        <v>41190</v>
      </c>
      <c r="D43" s="111">
        <v>3.512</v>
      </c>
      <c r="E43" s="111">
        <v>3.5760000000000001</v>
      </c>
      <c r="F43" s="111">
        <v>3.6240000000000001</v>
      </c>
      <c r="G43" s="111">
        <v>4.633</v>
      </c>
      <c r="H43" s="111">
        <v>6.6989999999999998</v>
      </c>
      <c r="I43" s="111">
        <v>4.633</v>
      </c>
    </row>
    <row r="44" spans="1:9" ht="11.25">
      <c r="A44" s="39">
        <f t="shared" si="0"/>
        <v>10</v>
      </c>
      <c r="B44" s="195"/>
      <c r="C44" s="114">
        <v>41197</v>
      </c>
      <c r="D44" s="111"/>
      <c r="E44" s="111">
        <v>3.617</v>
      </c>
      <c r="F44" s="111">
        <v>3.4369999999999998</v>
      </c>
      <c r="G44" s="111">
        <v>4.9660000000000002</v>
      </c>
      <c r="H44" s="111">
        <v>6.6040000000000001</v>
      </c>
      <c r="I44" s="111">
        <v>4.6559999999999997</v>
      </c>
    </row>
    <row r="45" spans="1:9" ht="11.25">
      <c r="A45" s="39">
        <f t="shared" si="0"/>
        <v>10</v>
      </c>
      <c r="B45" s="195"/>
      <c r="C45" s="114">
        <v>41204</v>
      </c>
      <c r="D45" s="111"/>
      <c r="E45" s="111">
        <v>3.66</v>
      </c>
      <c r="F45" s="111">
        <v>3.5779999999999998</v>
      </c>
      <c r="G45" s="111">
        <v>4.6929999999999996</v>
      </c>
      <c r="H45" s="111">
        <v>6.3979999999999997</v>
      </c>
      <c r="I45" s="111">
        <v>4.5819999999999999</v>
      </c>
    </row>
    <row r="46" spans="1:9" ht="11.25">
      <c r="A46" s="39">
        <f t="shared" si="0"/>
        <v>10</v>
      </c>
      <c r="B46" s="195"/>
      <c r="C46" s="114">
        <v>41211</v>
      </c>
      <c r="D46" s="111"/>
      <c r="E46" s="111">
        <v>3.8050000000000002</v>
      </c>
      <c r="F46" s="111">
        <v>3.8660000000000001</v>
      </c>
      <c r="G46" s="111">
        <v>4.7699999999999996</v>
      </c>
      <c r="H46" s="111">
        <v>7.008</v>
      </c>
      <c r="I46" s="111">
        <v>4.8620000000000001</v>
      </c>
    </row>
    <row r="47" spans="1:9" ht="11.25">
      <c r="A47" s="39">
        <f t="shared" si="0"/>
        <v>11</v>
      </c>
      <c r="B47" s="195" t="str">
        <f>VLOOKUP(A47,Month!A:B,2,FALSE)</f>
        <v>November</v>
      </c>
      <c r="C47" s="114">
        <v>41218</v>
      </c>
      <c r="D47" s="111"/>
      <c r="E47" s="111">
        <v>3.665</v>
      </c>
      <c r="F47" s="111">
        <v>4.0140000000000002</v>
      </c>
      <c r="G47" s="111">
        <v>4.4800000000000004</v>
      </c>
      <c r="H47" s="111">
        <v>6.5979999999999999</v>
      </c>
      <c r="I47" s="111">
        <v>4.6890000000000001</v>
      </c>
    </row>
    <row r="48" spans="1:9" ht="11.25">
      <c r="A48" s="39">
        <f t="shared" si="0"/>
        <v>11</v>
      </c>
      <c r="B48" s="195"/>
      <c r="C48" s="114">
        <v>41225</v>
      </c>
      <c r="D48" s="111"/>
      <c r="E48" s="111">
        <v>3.3860000000000001</v>
      </c>
      <c r="F48" s="111">
        <v>3.9729999999999999</v>
      </c>
      <c r="G48" s="111">
        <v>4.4329999999999998</v>
      </c>
      <c r="H48" s="111">
        <v>6.5179999999999998</v>
      </c>
      <c r="I48" s="111">
        <v>4.577</v>
      </c>
    </row>
    <row r="49" spans="1:9" ht="11.25">
      <c r="A49" s="39">
        <f t="shared" si="0"/>
        <v>11</v>
      </c>
      <c r="B49" s="195"/>
      <c r="C49" s="114">
        <v>41232</v>
      </c>
      <c r="D49" s="111"/>
      <c r="E49" s="111">
        <v>3.4540000000000002</v>
      </c>
      <c r="F49" s="111">
        <v>4.3</v>
      </c>
      <c r="G49" s="111">
        <v>4.8289999999999997</v>
      </c>
      <c r="H49" s="111">
        <v>6.6660000000000004</v>
      </c>
      <c r="I49" s="111">
        <v>4.8120000000000003</v>
      </c>
    </row>
    <row r="50" spans="1:9" ht="11.25">
      <c r="A50" s="39">
        <f t="shared" si="0"/>
        <v>11</v>
      </c>
      <c r="B50" s="195"/>
      <c r="C50" s="114">
        <v>41239</v>
      </c>
      <c r="D50" s="111"/>
      <c r="E50" s="111">
        <v>3.556</v>
      </c>
      <c r="F50" s="111">
        <v>4.2699999999999996</v>
      </c>
      <c r="G50" s="111">
        <v>4.6369999999999996</v>
      </c>
      <c r="H50" s="111">
        <v>6.2270000000000003</v>
      </c>
      <c r="I50" s="111">
        <v>4.6719999999999997</v>
      </c>
    </row>
    <row r="51" spans="1:9" ht="11.25">
      <c r="A51" s="39">
        <f t="shared" si="0"/>
        <v>12</v>
      </c>
      <c r="B51" s="195" t="str">
        <f>VLOOKUP(A51,Month!A:B,2,FALSE)</f>
        <v>December</v>
      </c>
      <c r="C51" s="114">
        <v>41246</v>
      </c>
      <c r="D51" s="111"/>
      <c r="E51" s="111">
        <v>3.4289999999999998</v>
      </c>
      <c r="F51" s="111">
        <v>4.468</v>
      </c>
      <c r="G51" s="111">
        <v>5.0890000000000004</v>
      </c>
      <c r="H51" s="111">
        <v>5.5830000000000002</v>
      </c>
      <c r="I51" s="111">
        <v>4.6420000000000003</v>
      </c>
    </row>
    <row r="52" spans="1:9" ht="11.25">
      <c r="A52" s="39">
        <f t="shared" si="0"/>
        <v>12</v>
      </c>
      <c r="B52" s="195"/>
      <c r="C52" s="114">
        <v>41253</v>
      </c>
      <c r="D52" s="111"/>
      <c r="E52" s="111">
        <v>3.1850000000000001</v>
      </c>
      <c r="F52" s="111">
        <v>4.202</v>
      </c>
      <c r="G52" s="111">
        <v>5.5730000000000004</v>
      </c>
      <c r="H52" s="111">
        <v>5.5789999999999997</v>
      </c>
      <c r="I52" s="111">
        <v>4.6349999999999998</v>
      </c>
    </row>
    <row r="53" spans="1:9" ht="11.25">
      <c r="A53" s="39">
        <f t="shared" si="0"/>
        <v>12</v>
      </c>
      <c r="B53" s="195"/>
      <c r="C53" s="114">
        <v>41260</v>
      </c>
      <c r="D53" s="111"/>
      <c r="E53" s="111">
        <v>3.1320000000000001</v>
      </c>
      <c r="F53" s="111">
        <v>4.133</v>
      </c>
      <c r="G53" s="111">
        <v>5.7119999999999997</v>
      </c>
      <c r="H53" s="111">
        <v>5.6470000000000002</v>
      </c>
      <c r="I53" s="111">
        <v>4.4989999999999997</v>
      </c>
    </row>
    <row r="54" spans="1:9" ht="11.25">
      <c r="A54" s="39">
        <f t="shared" si="0"/>
        <v>12</v>
      </c>
      <c r="B54" s="195"/>
      <c r="C54" s="114">
        <v>41267</v>
      </c>
      <c r="D54" s="111"/>
      <c r="E54" s="111">
        <v>3.0529999999999999</v>
      </c>
      <c r="F54" s="111">
        <v>4.2380000000000004</v>
      </c>
      <c r="G54" s="111">
        <v>5.7709999999999999</v>
      </c>
      <c r="H54" s="111">
        <v>5.8719999999999999</v>
      </c>
      <c r="I54" s="111">
        <v>4.6580000000000004</v>
      </c>
    </row>
    <row r="55" spans="1:9" ht="11.25">
      <c r="C55" s="111" t="s">
        <v>235</v>
      </c>
      <c r="D55" s="111">
        <f>SUBTOTAL(1,D2:D54)</f>
        <v>2.6237380952380951</v>
      </c>
      <c r="E55" s="111">
        <v>4.0259999999999998</v>
      </c>
      <c r="F55" s="111">
        <v>4.38</v>
      </c>
      <c r="G55" s="111">
        <v>4.1589999999999998</v>
      </c>
      <c r="H55" s="111">
        <v>8.9109999999999996</v>
      </c>
      <c r="I55" s="111">
        <v>5.3609999999999998</v>
      </c>
    </row>
  </sheetData>
  <mergeCells count="12">
    <mergeCell ref="B29:B33"/>
    <mergeCell ref="B51:B54"/>
    <mergeCell ref="B38:B41"/>
    <mergeCell ref="B47:B50"/>
    <mergeCell ref="B42:B46"/>
    <mergeCell ref="B34:B37"/>
    <mergeCell ref="B2:B7"/>
    <mergeCell ref="B25:B28"/>
    <mergeCell ref="B12:B15"/>
    <mergeCell ref="B8:B11"/>
    <mergeCell ref="B21:B24"/>
    <mergeCell ref="B16:B20"/>
  </mergeCells>
  <pageMargins left="0.75" right="0.75" top="1" bottom="1" header="0.5" footer="0.5"/>
  <pageSetup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P55"/>
  <sheetViews>
    <sheetView topLeftCell="A13" workbookViewId="0">
      <selection activeCell="D197" sqref="D197:E199"/>
    </sheetView>
  </sheetViews>
  <sheetFormatPr defaultRowHeight="12.75"/>
  <cols>
    <col min="1" max="2" width="9.140625" style="22"/>
    <col min="3" max="3" width="14" style="22" bestFit="1" customWidth="1"/>
    <col min="4" max="4" width="11.5703125" style="22" bestFit="1" customWidth="1"/>
    <col min="5" max="5" width="8.42578125" style="22" customWidth="1"/>
    <col min="6" max="6" width="7.28515625" style="22" customWidth="1"/>
    <col min="7" max="10" width="9.140625" style="22"/>
    <col min="11" max="11" width="10.140625" style="22" bestFit="1" customWidth="1"/>
    <col min="12" max="16384" width="9.140625" style="22"/>
  </cols>
  <sheetData>
    <row r="1" spans="1:16" ht="30">
      <c r="A1" s="22" t="s">
        <v>107</v>
      </c>
      <c r="B1" s="22" t="s">
        <v>121</v>
      </c>
      <c r="C1" s="130"/>
      <c r="D1" s="130">
        <v>2012</v>
      </c>
      <c r="E1" s="130">
        <v>2011</v>
      </c>
      <c r="F1" s="130">
        <v>2010</v>
      </c>
      <c r="G1" s="130">
        <v>2009</v>
      </c>
      <c r="H1" s="130">
        <v>2008</v>
      </c>
      <c r="I1" s="165" t="s">
        <v>260</v>
      </c>
      <c r="L1" s="109">
        <v>2012</v>
      </c>
      <c r="M1" s="109">
        <v>2011</v>
      </c>
      <c r="N1" s="109">
        <v>2010</v>
      </c>
      <c r="O1" s="109">
        <v>2009</v>
      </c>
      <c r="P1" s="109">
        <v>2008</v>
      </c>
    </row>
    <row r="2" spans="1:16">
      <c r="A2" s="22">
        <v>1</v>
      </c>
      <c r="B2" s="197" t="str">
        <f>VLOOKUP(A2,Month!A:B,2,FALSE)</f>
        <v>January</v>
      </c>
      <c r="C2" s="114">
        <v>40903</v>
      </c>
      <c r="D2" s="123">
        <f>E54</f>
        <v>1.2968999999999999</v>
      </c>
      <c r="E2" s="130"/>
      <c r="F2" s="130"/>
      <c r="G2" s="130">
        <v>1.3946000000000001</v>
      </c>
      <c r="H2" s="130">
        <v>1.4753000000000001</v>
      </c>
      <c r="I2" s="130">
        <v>1.4552</v>
      </c>
      <c r="K2" s="166">
        <v>40909</v>
      </c>
      <c r="L2" s="22">
        <f>1/D2</f>
        <v>0.77106947335954978</v>
      </c>
      <c r="M2" s="22" t="e">
        <f t="shared" ref="M2:P2" si="0">1/E2</f>
        <v>#DIV/0!</v>
      </c>
      <c r="N2" s="22" t="e">
        <f t="shared" si="0"/>
        <v>#DIV/0!</v>
      </c>
      <c r="O2" s="22">
        <f t="shared" si="0"/>
        <v>0.71705148429657251</v>
      </c>
      <c r="P2" s="22">
        <f t="shared" si="0"/>
        <v>0.67782823832440853</v>
      </c>
    </row>
    <row r="3" spans="1:16">
      <c r="A3" s="22">
        <f t="shared" ref="A3:A54" si="1">MONTH(C3)</f>
        <v>1</v>
      </c>
      <c r="B3" s="197"/>
      <c r="C3" s="166">
        <v>40910</v>
      </c>
      <c r="D3" s="130">
        <v>1.2877000000000001</v>
      </c>
      <c r="E3" s="130">
        <v>1.3145</v>
      </c>
      <c r="F3" s="130">
        <v>1.4379</v>
      </c>
      <c r="G3" s="130">
        <v>1.359</v>
      </c>
      <c r="H3" s="130">
        <v>1.4718</v>
      </c>
      <c r="I3" s="130">
        <v>1.3957999999999999</v>
      </c>
      <c r="K3" s="166">
        <v>40910</v>
      </c>
      <c r="L3" s="22">
        <f t="shared" ref="L3:L28" si="2">1/D3</f>
        <v>0.77657839558903463</v>
      </c>
      <c r="M3" s="22">
        <f t="shared" ref="M3:M54" si="3">1/E3</f>
        <v>0.7607455306200076</v>
      </c>
      <c r="N3" s="22">
        <f t="shared" ref="N3:N54" si="4">1/F3</f>
        <v>0.69545865498296133</v>
      </c>
      <c r="O3" s="22">
        <f t="shared" ref="O3:O54" si="5">1/G3</f>
        <v>0.73583517292126566</v>
      </c>
      <c r="P3" s="22">
        <f t="shared" ref="P3:P54" si="6">1/H3</f>
        <v>0.67944014132354935</v>
      </c>
    </row>
    <row r="4" spans="1:16">
      <c r="A4" s="22">
        <f t="shared" si="1"/>
        <v>1</v>
      </c>
      <c r="B4" s="197"/>
      <c r="C4" s="166">
        <v>40917</v>
      </c>
      <c r="D4" s="130">
        <v>1.2744</v>
      </c>
      <c r="E4" s="130">
        <v>1.3109999999999999</v>
      </c>
      <c r="F4" s="130">
        <v>1.4494</v>
      </c>
      <c r="G4" s="130">
        <v>1.3210999999999999</v>
      </c>
      <c r="H4" s="130">
        <v>1.4734</v>
      </c>
      <c r="I4" s="130">
        <v>1.3887</v>
      </c>
      <c r="K4" s="166">
        <v>40917</v>
      </c>
      <c r="L4" s="22">
        <f t="shared" si="2"/>
        <v>0.78468298807281855</v>
      </c>
      <c r="M4" s="22">
        <f t="shared" si="3"/>
        <v>0.76277650648360029</v>
      </c>
      <c r="N4" s="22">
        <f t="shared" si="4"/>
        <v>0.68994066510280116</v>
      </c>
      <c r="O4" s="22">
        <f t="shared" si="5"/>
        <v>0.75694497010067374</v>
      </c>
      <c r="P4" s="22">
        <f t="shared" si="6"/>
        <v>0.6787023211619384</v>
      </c>
    </row>
    <row r="5" spans="1:16">
      <c r="A5" s="22">
        <f t="shared" si="1"/>
        <v>1</v>
      </c>
      <c r="B5" s="197"/>
      <c r="C5" s="166">
        <v>40924</v>
      </c>
      <c r="D5" s="130">
        <v>1.2806999999999999</v>
      </c>
      <c r="E5" s="130">
        <v>1.3446</v>
      </c>
      <c r="F5" s="130">
        <v>1.4198</v>
      </c>
      <c r="G5" s="130">
        <v>1.2905</v>
      </c>
      <c r="H5" s="130">
        <v>1.4648000000000001</v>
      </c>
      <c r="I5" s="130">
        <v>1.3802000000000001</v>
      </c>
      <c r="K5" s="166">
        <v>40924</v>
      </c>
      <c r="L5" s="22">
        <f t="shared" si="2"/>
        <v>0.78082298742874989</v>
      </c>
      <c r="M5" s="22">
        <f t="shared" si="3"/>
        <v>0.74371560315335417</v>
      </c>
      <c r="N5" s="22">
        <f t="shared" si="4"/>
        <v>0.70432455275390904</v>
      </c>
      <c r="O5" s="22">
        <f t="shared" si="5"/>
        <v>0.77489345215032934</v>
      </c>
      <c r="P5" s="22">
        <f t="shared" si="6"/>
        <v>0.68268705625341342</v>
      </c>
    </row>
    <row r="6" spans="1:16">
      <c r="A6" s="22">
        <f t="shared" si="1"/>
        <v>1</v>
      </c>
      <c r="B6" s="197"/>
      <c r="C6" s="166">
        <v>40931</v>
      </c>
      <c r="D6" s="130">
        <v>1.0346</v>
      </c>
      <c r="E6" s="130">
        <v>1.3653</v>
      </c>
      <c r="F6" s="130">
        <v>1.4036</v>
      </c>
      <c r="G6" s="130">
        <v>1.3064</v>
      </c>
      <c r="H6" s="130">
        <v>1.4805999999999999</v>
      </c>
      <c r="I6" s="130">
        <v>1.3889</v>
      </c>
      <c r="K6" s="166">
        <v>40931</v>
      </c>
      <c r="L6" s="22">
        <f t="shared" si="2"/>
        <v>0.96655712352600043</v>
      </c>
      <c r="M6" s="22">
        <f t="shared" si="3"/>
        <v>0.73243975683000073</v>
      </c>
      <c r="N6" s="22">
        <f t="shared" si="4"/>
        <v>0.71245369051011687</v>
      </c>
      <c r="O6" s="22">
        <f t="shared" si="5"/>
        <v>0.76546233925290874</v>
      </c>
      <c r="P6" s="22">
        <f t="shared" si="6"/>
        <v>0.67540186410914493</v>
      </c>
    </row>
    <row r="7" spans="1:16">
      <c r="A7" s="22">
        <f t="shared" si="1"/>
        <v>1</v>
      </c>
      <c r="B7" s="197"/>
      <c r="C7" s="166">
        <v>40938</v>
      </c>
      <c r="D7" s="130">
        <v>1.3131999999999999</v>
      </c>
      <c r="E7" s="130">
        <v>1.3701000000000001</v>
      </c>
      <c r="F7" s="130">
        <v>1.3853</v>
      </c>
      <c r="G7" s="130">
        <v>1.2877000000000001</v>
      </c>
      <c r="H7" s="130">
        <v>1.4622999999999999</v>
      </c>
      <c r="I7" s="130">
        <v>1.3764000000000001</v>
      </c>
      <c r="K7" s="166">
        <v>40938</v>
      </c>
      <c r="L7" s="22">
        <f t="shared" si="2"/>
        <v>0.76149862930246726</v>
      </c>
      <c r="M7" s="22">
        <f t="shared" si="3"/>
        <v>0.72987373184439086</v>
      </c>
      <c r="N7" s="22">
        <f t="shared" si="4"/>
        <v>0.72186529993503212</v>
      </c>
      <c r="O7" s="22">
        <f t="shared" si="5"/>
        <v>0.77657839558903463</v>
      </c>
      <c r="P7" s="22">
        <f t="shared" si="6"/>
        <v>0.68385420228407312</v>
      </c>
    </row>
    <row r="8" spans="1:16">
      <c r="A8" s="22">
        <f t="shared" si="1"/>
        <v>2</v>
      </c>
      <c r="B8" s="197" t="str">
        <f>VLOOKUP(A8,Month!A:B,2,FALSE)</f>
        <v>February</v>
      </c>
      <c r="C8" s="166">
        <v>40945</v>
      </c>
      <c r="D8" s="130">
        <v>1.3198000000000001</v>
      </c>
      <c r="E8" s="130">
        <v>1.3601000000000001</v>
      </c>
      <c r="F8" s="130">
        <v>1.3704000000000001</v>
      </c>
      <c r="G8" s="130">
        <v>1.2925</v>
      </c>
      <c r="H8" s="130">
        <v>1.4595</v>
      </c>
      <c r="I8" s="130">
        <v>1.3706</v>
      </c>
      <c r="K8" s="166">
        <v>40945</v>
      </c>
      <c r="L8" s="22">
        <f t="shared" si="2"/>
        <v>0.75769055917563266</v>
      </c>
      <c r="M8" s="22">
        <f t="shared" si="3"/>
        <v>0.73524005587824415</v>
      </c>
      <c r="N8" s="22">
        <f t="shared" si="4"/>
        <v>0.72971395213076473</v>
      </c>
      <c r="O8" s="22">
        <f t="shared" si="5"/>
        <v>0.77369439071566737</v>
      </c>
      <c r="P8" s="22">
        <f t="shared" si="6"/>
        <v>0.68516615279205206</v>
      </c>
    </row>
    <row r="9" spans="1:16">
      <c r="A9" s="22">
        <f t="shared" si="1"/>
        <v>2</v>
      </c>
      <c r="B9" s="197"/>
      <c r="C9" s="166">
        <v>40952</v>
      </c>
      <c r="D9" s="130">
        <v>1.3137000000000001</v>
      </c>
      <c r="E9" s="130">
        <v>1.3541000000000001</v>
      </c>
      <c r="F9" s="130">
        <v>1.36</v>
      </c>
      <c r="G9" s="130">
        <v>1.2621</v>
      </c>
      <c r="H9" s="130">
        <v>1.4761</v>
      </c>
      <c r="I9" s="130">
        <v>1.3624000000000001</v>
      </c>
      <c r="K9" s="166">
        <v>40952</v>
      </c>
      <c r="L9" s="22">
        <f t="shared" si="2"/>
        <v>0.76120879957372301</v>
      </c>
      <c r="M9" s="22">
        <f t="shared" si="3"/>
        <v>0.73849789528099841</v>
      </c>
      <c r="N9" s="22">
        <f t="shared" si="4"/>
        <v>0.73529411764705876</v>
      </c>
      <c r="O9" s="22">
        <f t="shared" si="5"/>
        <v>0.7923302432453847</v>
      </c>
      <c r="P9" s="22">
        <f t="shared" si="6"/>
        <v>0.67746087663437438</v>
      </c>
    </row>
    <row r="10" spans="1:16">
      <c r="A10" s="22">
        <f t="shared" si="1"/>
        <v>2</v>
      </c>
      <c r="B10" s="197"/>
      <c r="C10" s="166">
        <v>40959</v>
      </c>
      <c r="D10" s="130">
        <v>1.3302</v>
      </c>
      <c r="E10" s="130">
        <v>1.3728</v>
      </c>
      <c r="F10" s="130">
        <v>1.3575999999999999</v>
      </c>
      <c r="G10" s="130">
        <v>1.2728999999999999</v>
      </c>
      <c r="H10" s="130">
        <v>1.504</v>
      </c>
      <c r="I10" s="130">
        <v>1.3768</v>
      </c>
      <c r="K10" s="166">
        <v>40959</v>
      </c>
      <c r="L10" s="22">
        <f t="shared" si="2"/>
        <v>0.7517666516313336</v>
      </c>
      <c r="M10" s="22">
        <f t="shared" si="3"/>
        <v>0.72843822843822847</v>
      </c>
      <c r="N10" s="22">
        <f t="shared" si="4"/>
        <v>0.73659398939304654</v>
      </c>
      <c r="O10" s="22">
        <f t="shared" si="5"/>
        <v>0.78560766753083511</v>
      </c>
      <c r="P10" s="22">
        <f t="shared" si="6"/>
        <v>0.66489361702127658</v>
      </c>
    </row>
    <row r="11" spans="1:16">
      <c r="A11" s="22">
        <f t="shared" si="1"/>
        <v>2</v>
      </c>
      <c r="B11" s="197"/>
      <c r="C11" s="166">
        <v>40966</v>
      </c>
      <c r="D11" s="130">
        <v>1.3335999999999999</v>
      </c>
      <c r="E11" s="130">
        <v>1.3884000000000001</v>
      </c>
      <c r="F11" s="130">
        <v>1.3574999999999999</v>
      </c>
      <c r="G11" s="130">
        <v>1.2595000000000001</v>
      </c>
      <c r="H11" s="130">
        <v>1.5275000000000001</v>
      </c>
      <c r="I11" s="130">
        <v>1.3832</v>
      </c>
      <c r="K11" s="166">
        <v>40966</v>
      </c>
      <c r="L11" s="22">
        <f t="shared" si="2"/>
        <v>0.7498500299940013</v>
      </c>
      <c r="M11" s="22">
        <f t="shared" si="3"/>
        <v>0.72025352924229324</v>
      </c>
      <c r="N11" s="22">
        <f t="shared" si="4"/>
        <v>0.73664825046040516</v>
      </c>
      <c r="O11" s="22">
        <f t="shared" si="5"/>
        <v>0.79396585946804288</v>
      </c>
      <c r="P11" s="22">
        <f t="shared" si="6"/>
        <v>0.65466448445171843</v>
      </c>
    </row>
    <row r="12" spans="1:16">
      <c r="A12" s="22">
        <f t="shared" si="1"/>
        <v>3</v>
      </c>
      <c r="B12" s="197" t="str">
        <f>VLOOKUP(A12,Month!A:B,2,FALSE)</f>
        <v>March</v>
      </c>
      <c r="C12" s="166">
        <v>40973</v>
      </c>
      <c r="D12" s="130">
        <v>1.3158000000000001</v>
      </c>
      <c r="E12" s="130">
        <v>1.3876999999999999</v>
      </c>
      <c r="F12" s="130">
        <v>1.3651</v>
      </c>
      <c r="G12" s="130">
        <v>1.2769999999999999</v>
      </c>
      <c r="H12" s="130">
        <v>1.5476000000000001</v>
      </c>
      <c r="I12" s="130">
        <v>1.3944000000000001</v>
      </c>
      <c r="K12" s="166">
        <v>40973</v>
      </c>
      <c r="L12" s="22">
        <f t="shared" si="2"/>
        <v>0.75999392004863953</v>
      </c>
      <c r="M12" s="22">
        <f t="shared" si="3"/>
        <v>0.72061684802190684</v>
      </c>
      <c r="N12" s="22">
        <f t="shared" si="4"/>
        <v>0.73254706614900011</v>
      </c>
      <c r="O12" s="22">
        <f t="shared" si="5"/>
        <v>0.78308535630383713</v>
      </c>
      <c r="P12" s="22">
        <f t="shared" si="6"/>
        <v>0.64616179891444814</v>
      </c>
    </row>
    <row r="13" spans="1:16">
      <c r="A13" s="22">
        <f t="shared" si="1"/>
        <v>3</v>
      </c>
      <c r="B13" s="197"/>
      <c r="C13" s="166">
        <v>40980</v>
      </c>
      <c r="D13" s="130">
        <v>1.3084</v>
      </c>
      <c r="E13" s="130">
        <v>1.399</v>
      </c>
      <c r="F13" s="130">
        <v>1.3674999999999999</v>
      </c>
      <c r="G13" s="130">
        <v>1.3274999999999999</v>
      </c>
      <c r="H13" s="130">
        <v>1.5610999999999999</v>
      </c>
      <c r="I13" s="130">
        <v>1.4137999999999999</v>
      </c>
      <c r="K13" s="166">
        <v>40980</v>
      </c>
      <c r="L13" s="22">
        <f t="shared" si="2"/>
        <v>0.76429226536227457</v>
      </c>
      <c r="M13" s="22">
        <f t="shared" si="3"/>
        <v>0.71479628305932807</v>
      </c>
      <c r="N13" s="22">
        <f t="shared" si="4"/>
        <v>0.73126142595978061</v>
      </c>
      <c r="O13" s="22">
        <f t="shared" si="5"/>
        <v>0.75329566854990593</v>
      </c>
      <c r="P13" s="22">
        <f t="shared" si="6"/>
        <v>0.64057395426301966</v>
      </c>
    </row>
    <row r="14" spans="1:16">
      <c r="A14" s="22">
        <f t="shared" si="1"/>
        <v>3</v>
      </c>
      <c r="B14" s="197"/>
      <c r="C14" s="166">
        <v>40987</v>
      </c>
      <c r="D14" s="130">
        <v>1.3199000000000001</v>
      </c>
      <c r="E14" s="130">
        <v>1.4156</v>
      </c>
      <c r="F14" s="130">
        <v>1.3423</v>
      </c>
      <c r="G14" s="130">
        <v>1.35</v>
      </c>
      <c r="H14" s="130">
        <v>1.5661</v>
      </c>
      <c r="I14" s="130">
        <v>1.4185000000000001</v>
      </c>
      <c r="K14" s="166">
        <v>40987</v>
      </c>
      <c r="L14" s="22">
        <f t="shared" si="2"/>
        <v>0.75763315402682019</v>
      </c>
      <c r="M14" s="22">
        <f t="shared" si="3"/>
        <v>0.70641424131110486</v>
      </c>
      <c r="N14" s="22">
        <f t="shared" si="4"/>
        <v>0.74498994263577434</v>
      </c>
      <c r="O14" s="22">
        <f t="shared" si="5"/>
        <v>0.7407407407407407</v>
      </c>
      <c r="P14" s="22">
        <f t="shared" si="6"/>
        <v>0.63852882957665535</v>
      </c>
    </row>
    <row r="15" spans="1:16">
      <c r="A15" s="22">
        <f t="shared" si="1"/>
        <v>3</v>
      </c>
      <c r="B15" s="197"/>
      <c r="C15" s="166">
        <v>40994</v>
      </c>
      <c r="D15" s="130">
        <v>1.3320000000000001</v>
      </c>
      <c r="E15" s="130">
        <v>1.4098999999999999</v>
      </c>
      <c r="F15" s="130">
        <v>1.3478000000000001</v>
      </c>
      <c r="G15" s="130">
        <v>1.3307</v>
      </c>
      <c r="H15" s="130">
        <v>1.5688</v>
      </c>
      <c r="I15" s="130">
        <v>1.4142999999999999</v>
      </c>
      <c r="K15" s="166">
        <v>40994</v>
      </c>
      <c r="L15" s="22">
        <f t="shared" si="2"/>
        <v>0.75075075075075071</v>
      </c>
      <c r="M15" s="22">
        <f t="shared" si="3"/>
        <v>0.7092701610043266</v>
      </c>
      <c r="N15" s="22">
        <f t="shared" si="4"/>
        <v>0.74194984419053267</v>
      </c>
      <c r="O15" s="22">
        <f t="shared" si="5"/>
        <v>0.75148418125798455</v>
      </c>
      <c r="P15" s="22">
        <f t="shared" si="6"/>
        <v>0.63742988271290157</v>
      </c>
    </row>
    <row r="16" spans="1:16">
      <c r="A16" s="22">
        <f t="shared" si="1"/>
        <v>4</v>
      </c>
      <c r="B16" s="197" t="str">
        <f>VLOOKUP(A16,Month!A:B,2,FALSE)</f>
        <v>April</v>
      </c>
      <c r="C16" s="166">
        <v>41001</v>
      </c>
      <c r="D16" s="130">
        <v>1.3180000000000001</v>
      </c>
      <c r="E16" s="130">
        <v>1.4281999999999999</v>
      </c>
      <c r="F16" s="130">
        <v>1.3402000000000001</v>
      </c>
      <c r="G16" s="130">
        <v>1.3245</v>
      </c>
      <c r="H16" s="130">
        <v>1.5751999999999999</v>
      </c>
      <c r="I16" s="130">
        <v>1.417</v>
      </c>
      <c r="K16" s="166">
        <v>41001</v>
      </c>
      <c r="L16" s="22">
        <f t="shared" si="2"/>
        <v>0.75872534142640358</v>
      </c>
      <c r="M16" s="22">
        <f t="shared" si="3"/>
        <v>0.70018204733230649</v>
      </c>
      <c r="N16" s="22">
        <f t="shared" si="4"/>
        <v>0.74615728995672281</v>
      </c>
      <c r="O16" s="22">
        <f t="shared" si="5"/>
        <v>0.75500188750471875</v>
      </c>
      <c r="P16" s="22">
        <f t="shared" si="6"/>
        <v>0.63484002031488063</v>
      </c>
    </row>
    <row r="17" spans="1:16">
      <c r="A17" s="22">
        <f t="shared" si="1"/>
        <v>4</v>
      </c>
      <c r="B17" s="197"/>
      <c r="C17" s="166">
        <v>41008</v>
      </c>
      <c r="D17" s="130">
        <v>1.3113999999999999</v>
      </c>
      <c r="E17" s="130">
        <v>1.4423999999999999</v>
      </c>
      <c r="F17" s="130">
        <v>1.3577999999999999</v>
      </c>
      <c r="G17" s="130">
        <v>1.3208</v>
      </c>
      <c r="H17" s="130">
        <v>1.5853999999999999</v>
      </c>
      <c r="I17" s="130">
        <v>1.4274</v>
      </c>
      <c r="K17" s="166">
        <v>41008</v>
      </c>
      <c r="L17" s="22">
        <f t="shared" si="2"/>
        <v>0.76254384627116067</v>
      </c>
      <c r="M17" s="22">
        <f t="shared" si="3"/>
        <v>0.69328896283971164</v>
      </c>
      <c r="N17" s="22">
        <f t="shared" si="4"/>
        <v>0.73648549123582274</v>
      </c>
      <c r="O17" s="22">
        <f t="shared" si="5"/>
        <v>0.75711689884918232</v>
      </c>
      <c r="P17" s="22">
        <f t="shared" si="6"/>
        <v>0.63075564526302519</v>
      </c>
    </row>
    <row r="18" spans="1:16">
      <c r="A18" s="22">
        <f t="shared" si="1"/>
        <v>4</v>
      </c>
      <c r="B18" s="197"/>
      <c r="C18" s="166">
        <v>41015</v>
      </c>
      <c r="D18" s="130">
        <v>1.3116000000000001</v>
      </c>
      <c r="E18" s="130">
        <v>1.4443999999999999</v>
      </c>
      <c r="F18" s="130">
        <v>1.3383</v>
      </c>
      <c r="G18" s="130">
        <v>1.3025</v>
      </c>
      <c r="H18" s="130">
        <v>1.5818000000000001</v>
      </c>
      <c r="I18" s="130">
        <v>1.4167000000000001</v>
      </c>
      <c r="K18" s="166">
        <v>41015</v>
      </c>
      <c r="L18" s="22">
        <f t="shared" si="2"/>
        <v>0.76242756938090872</v>
      </c>
      <c r="M18" s="22">
        <f t="shared" si="3"/>
        <v>0.69232899473829967</v>
      </c>
      <c r="N18" s="22">
        <f t="shared" si="4"/>
        <v>0.74721661809758644</v>
      </c>
      <c r="O18" s="22">
        <f t="shared" si="5"/>
        <v>0.76775431861804222</v>
      </c>
      <c r="P18" s="22">
        <f t="shared" si="6"/>
        <v>0.63219117461120244</v>
      </c>
    </row>
    <row r="19" spans="1:16">
      <c r="A19" s="22">
        <f t="shared" si="1"/>
        <v>4</v>
      </c>
      <c r="B19" s="197"/>
      <c r="C19" s="166">
        <v>41022</v>
      </c>
      <c r="D19" s="130">
        <v>1.3199000000000001</v>
      </c>
      <c r="E19" s="130">
        <v>1.4708000000000001</v>
      </c>
      <c r="F19" s="130">
        <v>1.3277000000000001</v>
      </c>
      <c r="G19" s="130">
        <v>1.3188</v>
      </c>
      <c r="H19" s="130">
        <v>1.5542</v>
      </c>
      <c r="I19" s="130">
        <v>1.4178999999999999</v>
      </c>
      <c r="K19" s="166">
        <v>41022</v>
      </c>
      <c r="L19" s="22">
        <f t="shared" si="2"/>
        <v>0.75763315402682019</v>
      </c>
      <c r="M19" s="22">
        <f t="shared" si="3"/>
        <v>0.67990209409844982</v>
      </c>
      <c r="N19" s="22">
        <f t="shared" si="4"/>
        <v>0.75318219477291548</v>
      </c>
      <c r="O19" s="22">
        <f t="shared" si="5"/>
        <v>0.7582650894752806</v>
      </c>
      <c r="P19" s="22">
        <f t="shared" si="6"/>
        <v>0.64341783554240117</v>
      </c>
    </row>
    <row r="20" spans="1:16">
      <c r="A20" s="22">
        <f t="shared" si="1"/>
        <v>4</v>
      </c>
      <c r="B20" s="197"/>
      <c r="C20" s="166">
        <v>41029</v>
      </c>
      <c r="D20" s="130">
        <v>1.3191999999999999</v>
      </c>
      <c r="E20" s="130">
        <v>1.4738</v>
      </c>
      <c r="F20" s="130">
        <v>1.2910999999999999</v>
      </c>
      <c r="G20" s="130">
        <v>1.3375999999999999</v>
      </c>
      <c r="H20" s="130">
        <v>1.5452999999999999</v>
      </c>
      <c r="I20" s="130">
        <v>1.4118999999999999</v>
      </c>
      <c r="K20" s="166">
        <v>41029</v>
      </c>
      <c r="L20" s="22">
        <f t="shared" si="2"/>
        <v>0.75803517283201949</v>
      </c>
      <c r="M20" s="22">
        <f t="shared" si="3"/>
        <v>0.67851811643370874</v>
      </c>
      <c r="N20" s="22">
        <f t="shared" si="4"/>
        <v>0.77453334366044468</v>
      </c>
      <c r="O20" s="22">
        <f t="shared" si="5"/>
        <v>0.74760765550239239</v>
      </c>
      <c r="P20" s="22">
        <f t="shared" si="6"/>
        <v>0.64712353588300009</v>
      </c>
    </row>
    <row r="21" spans="1:16">
      <c r="A21" s="22">
        <f t="shared" si="1"/>
        <v>5</v>
      </c>
      <c r="B21" s="197" t="str">
        <f>VLOOKUP(A21,Month!A:B,2,FALSE)</f>
        <v>May</v>
      </c>
      <c r="C21" s="166">
        <v>41036</v>
      </c>
      <c r="D21" s="130">
        <v>1.2979000000000001</v>
      </c>
      <c r="E21" s="130">
        <v>1.4274</v>
      </c>
      <c r="F21" s="130">
        <v>1.2665999999999999</v>
      </c>
      <c r="G21" s="130">
        <v>1.3602000000000001</v>
      </c>
      <c r="H21" s="130">
        <v>1.5519000000000001</v>
      </c>
      <c r="I21" s="130">
        <v>1.4015</v>
      </c>
      <c r="K21" s="166">
        <v>41036</v>
      </c>
      <c r="L21" s="22">
        <f t="shared" si="2"/>
        <v>0.77047538331150311</v>
      </c>
      <c r="M21" s="22">
        <f t="shared" si="3"/>
        <v>0.70057447106627435</v>
      </c>
      <c r="N21" s="22">
        <f t="shared" si="4"/>
        <v>0.7895152376440866</v>
      </c>
      <c r="O21" s="22">
        <f t="shared" si="5"/>
        <v>0.7351860020585208</v>
      </c>
      <c r="P21" s="22">
        <f t="shared" si="6"/>
        <v>0.64437141568400025</v>
      </c>
    </row>
    <row r="22" spans="1:16">
      <c r="A22" s="22">
        <f t="shared" si="1"/>
        <v>5</v>
      </c>
      <c r="B22" s="197"/>
      <c r="C22" s="166">
        <v>41043</v>
      </c>
      <c r="D22" s="130">
        <v>1.276</v>
      </c>
      <c r="E22" s="130">
        <v>1.4201999999999999</v>
      </c>
      <c r="F22" s="130">
        <v>1.2403</v>
      </c>
      <c r="G22" s="130">
        <v>1.371</v>
      </c>
      <c r="H22" s="130">
        <v>1.5688</v>
      </c>
      <c r="I22" s="130">
        <v>1.4000999999999999</v>
      </c>
      <c r="K22" s="166">
        <v>41043</v>
      </c>
      <c r="L22" s="22">
        <f t="shared" si="2"/>
        <v>0.78369905956112851</v>
      </c>
      <c r="M22" s="22">
        <f t="shared" si="3"/>
        <v>0.70412617941135058</v>
      </c>
      <c r="N22" s="22">
        <f t="shared" si="4"/>
        <v>0.80625655083447556</v>
      </c>
      <c r="O22" s="22">
        <f t="shared" si="5"/>
        <v>0.7293946024799417</v>
      </c>
      <c r="P22" s="22">
        <f t="shared" si="6"/>
        <v>0.63742988271290157</v>
      </c>
    </row>
    <row r="23" spans="1:16">
      <c r="A23" s="22">
        <f t="shared" si="1"/>
        <v>5</v>
      </c>
      <c r="B23" s="197"/>
      <c r="C23" s="166">
        <v>41050</v>
      </c>
      <c r="D23" s="130">
        <v>1.2543</v>
      </c>
      <c r="E23" s="130">
        <v>1.41</v>
      </c>
      <c r="F23" s="130">
        <v>1.2289000000000001</v>
      </c>
      <c r="G23" s="130">
        <v>1.3983000000000001</v>
      </c>
      <c r="H23" s="130">
        <v>1.5611999999999999</v>
      </c>
      <c r="I23" s="130">
        <v>1.3907</v>
      </c>
      <c r="K23" s="166">
        <v>41050</v>
      </c>
      <c r="L23" s="22">
        <f t="shared" si="2"/>
        <v>0.79725743442557606</v>
      </c>
      <c r="M23" s="22">
        <f t="shared" si="3"/>
        <v>0.70921985815602839</v>
      </c>
      <c r="N23" s="22">
        <f t="shared" si="4"/>
        <v>0.81373586133940912</v>
      </c>
      <c r="O23" s="22">
        <f t="shared" si="5"/>
        <v>0.71515411571193588</v>
      </c>
      <c r="P23" s="22">
        <f t="shared" si="6"/>
        <v>0.64053292339226242</v>
      </c>
    </row>
    <row r="24" spans="1:16">
      <c r="A24" s="22">
        <f t="shared" si="1"/>
        <v>5</v>
      </c>
      <c r="B24" s="197"/>
      <c r="C24" s="166">
        <v>41057</v>
      </c>
      <c r="D24" s="130">
        <v>1.2446999999999999</v>
      </c>
      <c r="E24" s="130">
        <v>1.4457</v>
      </c>
      <c r="F24" s="130">
        <v>1.2175</v>
      </c>
      <c r="G24" s="130">
        <v>1.4159999999999999</v>
      </c>
      <c r="H24" s="130">
        <v>1.5549999999999999</v>
      </c>
      <c r="I24" s="130">
        <v>1.4171</v>
      </c>
      <c r="K24" s="166">
        <v>41057</v>
      </c>
      <c r="L24" s="22">
        <f t="shared" si="2"/>
        <v>0.80340644331967548</v>
      </c>
      <c r="M24" s="22">
        <f t="shared" si="3"/>
        <v>0.69170643978695445</v>
      </c>
      <c r="N24" s="22">
        <f t="shared" si="4"/>
        <v>0.82135523613963035</v>
      </c>
      <c r="O24" s="22">
        <f t="shared" si="5"/>
        <v>0.70621468926553677</v>
      </c>
      <c r="P24" s="22">
        <f t="shared" si="6"/>
        <v>0.64308681672025725</v>
      </c>
    </row>
    <row r="25" spans="1:16">
      <c r="A25" s="22">
        <f t="shared" si="1"/>
        <v>6</v>
      </c>
      <c r="B25" s="197" t="str">
        <f>VLOOKUP(A25,Month!A:B,2,FALSE)</f>
        <v>June</v>
      </c>
      <c r="C25" s="166">
        <v>41064</v>
      </c>
      <c r="D25" s="130">
        <v>1.2495000000000001</v>
      </c>
      <c r="E25" s="130">
        <v>1.4549000000000001</v>
      </c>
      <c r="F25" s="130">
        <v>1.2024999999999999</v>
      </c>
      <c r="G25" s="130">
        <v>1.3977999999999999</v>
      </c>
      <c r="H25" s="130">
        <v>1.5508</v>
      </c>
      <c r="I25" s="130">
        <v>1.4015</v>
      </c>
      <c r="K25" s="166">
        <v>41064</v>
      </c>
      <c r="L25" s="22">
        <f t="shared" si="2"/>
        <v>0.80032012805122044</v>
      </c>
      <c r="M25" s="22">
        <f t="shared" si="3"/>
        <v>0.68733246271221382</v>
      </c>
      <c r="N25" s="22">
        <f t="shared" si="4"/>
        <v>0.83160083160083165</v>
      </c>
      <c r="O25" s="22">
        <f t="shared" si="5"/>
        <v>0.71540992988982688</v>
      </c>
      <c r="P25" s="22">
        <f t="shared" si="6"/>
        <v>0.64482847562548362</v>
      </c>
    </row>
    <row r="26" spans="1:16">
      <c r="A26" s="22">
        <f t="shared" si="1"/>
        <v>6</v>
      </c>
      <c r="B26" s="197"/>
      <c r="C26" s="166">
        <v>41071</v>
      </c>
      <c r="D26" s="130">
        <v>1.2559</v>
      </c>
      <c r="E26" s="130">
        <v>1.4307000000000001</v>
      </c>
      <c r="F26" s="130">
        <v>1.2338</v>
      </c>
      <c r="G26" s="130">
        <v>1.3897999999999999</v>
      </c>
      <c r="H26" s="130">
        <v>1.5524</v>
      </c>
      <c r="I26" s="130">
        <v>1.4016999999999999</v>
      </c>
      <c r="K26" s="166">
        <v>41071</v>
      </c>
      <c r="L26" s="22">
        <f t="shared" si="2"/>
        <v>0.79624173899195794</v>
      </c>
      <c r="M26" s="22">
        <f t="shared" si="3"/>
        <v>0.69895855175788069</v>
      </c>
      <c r="N26" s="22">
        <f t="shared" si="4"/>
        <v>0.8105041335710812</v>
      </c>
      <c r="O26" s="22">
        <f t="shared" si="5"/>
        <v>0.71952798963879694</v>
      </c>
      <c r="P26" s="22">
        <f t="shared" si="6"/>
        <v>0.64416387528987373</v>
      </c>
    </row>
    <row r="27" spans="1:16">
      <c r="A27" s="22">
        <f t="shared" si="1"/>
        <v>6</v>
      </c>
      <c r="B27" s="197"/>
      <c r="C27" s="166">
        <v>41078</v>
      </c>
      <c r="D27" s="130">
        <v>1.2622</v>
      </c>
      <c r="E27" s="130">
        <v>1.4292</v>
      </c>
      <c r="F27" s="130">
        <v>1.2297</v>
      </c>
      <c r="G27" s="130">
        <v>1.3971</v>
      </c>
      <c r="H27" s="130">
        <v>1.5628</v>
      </c>
      <c r="I27" s="130">
        <v>1.4047000000000001</v>
      </c>
      <c r="K27" s="166">
        <v>41078</v>
      </c>
      <c r="L27" s="22">
        <f t="shared" si="2"/>
        <v>0.79226746949770244</v>
      </c>
      <c r="M27" s="22">
        <f t="shared" si="3"/>
        <v>0.69969213546039744</v>
      </c>
      <c r="N27" s="22">
        <f t="shared" si="4"/>
        <v>0.81320647312352601</v>
      </c>
      <c r="O27" s="22">
        <f t="shared" si="5"/>
        <v>0.71576837735308851</v>
      </c>
      <c r="P27" s="22">
        <f t="shared" si="6"/>
        <v>0.63987714358843106</v>
      </c>
    </row>
    <row r="28" spans="1:16">
      <c r="A28" s="22">
        <f t="shared" si="1"/>
        <v>6</v>
      </c>
      <c r="B28" s="197"/>
      <c r="C28" s="166">
        <v>41085</v>
      </c>
      <c r="D28" s="130">
        <v>1.2504</v>
      </c>
      <c r="E28" s="130">
        <v>1.4359</v>
      </c>
      <c r="F28" s="130">
        <v>1.2379</v>
      </c>
      <c r="G28" s="130">
        <v>1.4067000000000001</v>
      </c>
      <c r="H28" s="130">
        <v>1.5775999999999999</v>
      </c>
      <c r="I28" s="130">
        <v>1.4157999999999999</v>
      </c>
      <c r="K28" s="166">
        <v>41085</v>
      </c>
      <c r="L28" s="22">
        <f t="shared" si="2"/>
        <v>0.79974408189379398</v>
      </c>
      <c r="M28" s="22">
        <f t="shared" si="3"/>
        <v>0.69642732780834327</v>
      </c>
      <c r="N28" s="22">
        <f t="shared" si="4"/>
        <v>0.80781969464415537</v>
      </c>
      <c r="O28" s="22">
        <f t="shared" si="5"/>
        <v>0.71088362835003904</v>
      </c>
      <c r="P28" s="22">
        <f t="shared" si="6"/>
        <v>0.6338742393509128</v>
      </c>
    </row>
    <row r="29" spans="1:16">
      <c r="A29" s="22">
        <f t="shared" si="1"/>
        <v>7</v>
      </c>
      <c r="B29" s="197" t="str">
        <f>VLOOKUP(A29,Month!A:B,2,FALSE)</f>
        <v>July</v>
      </c>
      <c r="C29" s="166">
        <v>41092</v>
      </c>
      <c r="D29" s="130">
        <v>1.2467999999999999</v>
      </c>
      <c r="E29" s="130">
        <v>1.4359</v>
      </c>
      <c r="F29" s="130">
        <v>1.2642</v>
      </c>
      <c r="G29" s="130">
        <v>1.3942000000000001</v>
      </c>
      <c r="H29" s="130">
        <v>1.5742</v>
      </c>
      <c r="I29" s="130">
        <v>1.4246000000000001</v>
      </c>
      <c r="K29" s="166">
        <v>41092</v>
      </c>
      <c r="L29" s="22">
        <f t="shared" ref="L29:L54" si="7">1/D29</f>
        <v>0.80205325633622082</v>
      </c>
      <c r="M29" s="22">
        <f t="shared" si="3"/>
        <v>0.69642732780834327</v>
      </c>
      <c r="N29" s="22">
        <f t="shared" si="4"/>
        <v>0.7910140800506249</v>
      </c>
      <c r="O29" s="22">
        <f t="shared" si="5"/>
        <v>0.71725720843494467</v>
      </c>
      <c r="P29" s="22">
        <f t="shared" si="6"/>
        <v>0.63524329818320413</v>
      </c>
    </row>
    <row r="30" spans="1:16">
      <c r="A30" s="22">
        <f t="shared" si="1"/>
        <v>7</v>
      </c>
      <c r="B30" s="197"/>
      <c r="C30" s="166">
        <v>41099</v>
      </c>
      <c r="D30" s="130">
        <v>1.2244999999999999</v>
      </c>
      <c r="E30" s="130">
        <v>1.4073</v>
      </c>
      <c r="F30" s="130">
        <v>1.2744</v>
      </c>
      <c r="G30" s="130">
        <v>1.4035</v>
      </c>
      <c r="H30" s="130">
        <v>1.5880000000000001</v>
      </c>
      <c r="I30" s="130">
        <v>1.4182999999999999</v>
      </c>
      <c r="K30" s="166">
        <v>41099</v>
      </c>
      <c r="L30" s="22">
        <f t="shared" si="7"/>
        <v>0.81665986116782363</v>
      </c>
      <c r="M30" s="22">
        <f t="shared" si="3"/>
        <v>0.71058054430469697</v>
      </c>
      <c r="N30" s="22">
        <f t="shared" si="4"/>
        <v>0.78468298807281855</v>
      </c>
      <c r="O30" s="22">
        <f t="shared" si="5"/>
        <v>0.71250445315283217</v>
      </c>
      <c r="P30" s="22">
        <f t="shared" si="6"/>
        <v>0.62972292191435764</v>
      </c>
    </row>
    <row r="31" spans="1:16">
      <c r="A31" s="22">
        <f t="shared" si="1"/>
        <v>7</v>
      </c>
      <c r="B31" s="197"/>
      <c r="C31" s="166">
        <v>41106</v>
      </c>
      <c r="D31" s="130">
        <v>1.224</v>
      </c>
      <c r="E31" s="130">
        <v>1.4227000000000001</v>
      </c>
      <c r="F31" s="130">
        <v>1.2874000000000001</v>
      </c>
      <c r="G31" s="130">
        <v>1.4217</v>
      </c>
      <c r="H31" s="130">
        <v>1.5748</v>
      </c>
      <c r="I31" s="130">
        <v>1.4266000000000001</v>
      </c>
      <c r="K31" s="166">
        <v>41106</v>
      </c>
      <c r="L31" s="22">
        <f t="shared" si="7"/>
        <v>0.81699346405228757</v>
      </c>
      <c r="M31" s="22">
        <f t="shared" si="3"/>
        <v>0.70288887326913607</v>
      </c>
      <c r="N31" s="22">
        <f t="shared" si="4"/>
        <v>0.77675935995028733</v>
      </c>
      <c r="O31" s="22">
        <f t="shared" si="5"/>
        <v>0.70338327354575514</v>
      </c>
      <c r="P31" s="22">
        <f t="shared" si="6"/>
        <v>0.63500127000254003</v>
      </c>
    </row>
    <row r="32" spans="1:16">
      <c r="A32" s="22">
        <f t="shared" si="1"/>
        <v>7</v>
      </c>
      <c r="B32" s="197"/>
      <c r="C32" s="166">
        <v>41113</v>
      </c>
      <c r="D32" s="130">
        <v>1.22</v>
      </c>
      <c r="E32" s="130">
        <v>1.4378</v>
      </c>
      <c r="F32" s="130">
        <v>1.3006</v>
      </c>
      <c r="G32" s="130">
        <v>1.4138999999999999</v>
      </c>
      <c r="H32" s="130">
        <v>1.5609999999999999</v>
      </c>
      <c r="I32" s="130">
        <v>1.4282999999999999</v>
      </c>
      <c r="K32" s="166">
        <v>41113</v>
      </c>
      <c r="L32" s="22">
        <f t="shared" si="7"/>
        <v>0.81967213114754101</v>
      </c>
      <c r="M32" s="22">
        <f t="shared" si="3"/>
        <v>0.69550702462094871</v>
      </c>
      <c r="N32" s="22">
        <f t="shared" si="4"/>
        <v>0.76887590342918655</v>
      </c>
      <c r="O32" s="22">
        <f t="shared" si="5"/>
        <v>0.70726359714265508</v>
      </c>
      <c r="P32" s="22">
        <f t="shared" si="6"/>
        <v>0.64061499039077519</v>
      </c>
    </row>
    <row r="33" spans="1:16">
      <c r="A33" s="22">
        <f t="shared" si="1"/>
        <v>7</v>
      </c>
      <c r="B33" s="197"/>
      <c r="C33" s="166">
        <v>41120</v>
      </c>
      <c r="D33" s="130">
        <v>1.2269000000000001</v>
      </c>
      <c r="E33" s="130">
        <v>1.4227000000000001</v>
      </c>
      <c r="F33" s="130">
        <v>1.3198000000000001</v>
      </c>
      <c r="G33" s="130">
        <v>1.4346000000000001</v>
      </c>
      <c r="H33" s="130">
        <v>1.5367</v>
      </c>
      <c r="I33" s="130">
        <v>1.4283999999999999</v>
      </c>
      <c r="K33" s="166">
        <v>41120</v>
      </c>
      <c r="L33" s="22">
        <f t="shared" si="7"/>
        <v>0.81506235226994861</v>
      </c>
      <c r="M33" s="22">
        <f t="shared" si="3"/>
        <v>0.70288887326913607</v>
      </c>
      <c r="N33" s="22">
        <f t="shared" si="4"/>
        <v>0.75769055917563266</v>
      </c>
      <c r="O33" s="22">
        <f t="shared" si="5"/>
        <v>0.69705841349505082</v>
      </c>
      <c r="P33" s="22">
        <f t="shared" si="6"/>
        <v>0.65074510314309886</v>
      </c>
    </row>
    <row r="34" spans="1:16">
      <c r="A34" s="22">
        <f t="shared" si="1"/>
        <v>8</v>
      </c>
      <c r="B34" s="197" t="str">
        <f>VLOOKUP(A34,Month!A:B,2,FALSE)</f>
        <v>August</v>
      </c>
      <c r="C34" s="166">
        <v>41127</v>
      </c>
      <c r="D34" s="130">
        <v>1.2343999999999999</v>
      </c>
      <c r="E34" s="130">
        <v>1.4218999999999999</v>
      </c>
      <c r="F34" s="130">
        <v>1.2986</v>
      </c>
      <c r="G34" s="130">
        <v>1.4192</v>
      </c>
      <c r="H34" s="130">
        <v>1.4862</v>
      </c>
      <c r="I34" s="130">
        <v>1.4065000000000001</v>
      </c>
      <c r="K34" s="166">
        <v>41127</v>
      </c>
      <c r="L34" s="22">
        <f t="shared" si="7"/>
        <v>0.81011017498379778</v>
      </c>
      <c r="M34" s="22">
        <f t="shared" si="3"/>
        <v>0.70328433785779598</v>
      </c>
      <c r="N34" s="22">
        <f t="shared" si="4"/>
        <v>0.7700600646850454</v>
      </c>
      <c r="O34" s="22">
        <f t="shared" si="5"/>
        <v>0.70462232243517475</v>
      </c>
      <c r="P34" s="22">
        <f t="shared" si="6"/>
        <v>0.67285695061229989</v>
      </c>
    </row>
    <row r="35" spans="1:16">
      <c r="A35" s="22">
        <f t="shared" si="1"/>
        <v>8</v>
      </c>
      <c r="B35" s="197"/>
      <c r="C35" s="166">
        <v>41134</v>
      </c>
      <c r="D35" s="130">
        <v>1.2332000000000001</v>
      </c>
      <c r="E35" s="130">
        <v>1.4419</v>
      </c>
      <c r="F35" s="130">
        <v>1.2821</v>
      </c>
      <c r="G35" s="130">
        <v>1.4175</v>
      </c>
      <c r="H35" s="130">
        <v>1.4770000000000001</v>
      </c>
      <c r="I35" s="130">
        <v>1.4046000000000001</v>
      </c>
      <c r="K35" s="166">
        <v>41134</v>
      </c>
      <c r="L35" s="22">
        <f t="shared" si="7"/>
        <v>0.81089847551086602</v>
      </c>
      <c r="M35" s="22">
        <f t="shared" si="3"/>
        <v>0.69352937096886058</v>
      </c>
      <c r="N35" s="22">
        <f t="shared" si="4"/>
        <v>0.77997036112627716</v>
      </c>
      <c r="O35" s="22">
        <f t="shared" si="5"/>
        <v>0.70546737213403876</v>
      </c>
      <c r="P35" s="22">
        <f t="shared" si="6"/>
        <v>0.6770480704129993</v>
      </c>
    </row>
    <row r="36" spans="1:16">
      <c r="A36" s="22">
        <f t="shared" si="1"/>
        <v>8</v>
      </c>
      <c r="B36" s="197"/>
      <c r="C36" s="166">
        <v>41141</v>
      </c>
      <c r="D36" s="130">
        <v>1.2455000000000001</v>
      </c>
      <c r="E36" s="130">
        <v>1.4431</v>
      </c>
      <c r="F36" s="130">
        <v>1.2684</v>
      </c>
      <c r="G36" s="130">
        <v>1.4300999999999999</v>
      </c>
      <c r="H36" s="130">
        <v>1.47</v>
      </c>
      <c r="I36" s="130">
        <v>1.4029</v>
      </c>
      <c r="K36" s="166">
        <v>41141</v>
      </c>
      <c r="L36" s="22">
        <f t="shared" si="7"/>
        <v>0.80289040545965473</v>
      </c>
      <c r="M36" s="22">
        <f t="shared" si="3"/>
        <v>0.69295267133254801</v>
      </c>
      <c r="N36" s="22">
        <f t="shared" si="4"/>
        <v>0.78839482812992745</v>
      </c>
      <c r="O36" s="22">
        <f t="shared" si="5"/>
        <v>0.69925180057338654</v>
      </c>
      <c r="P36" s="22">
        <f t="shared" si="6"/>
        <v>0.68027210884353739</v>
      </c>
    </row>
    <row r="37" spans="1:16">
      <c r="A37" s="22">
        <f t="shared" si="1"/>
        <v>8</v>
      </c>
      <c r="B37" s="197"/>
      <c r="C37" s="166">
        <v>41148</v>
      </c>
      <c r="D37" s="130">
        <v>1.2548999999999999</v>
      </c>
      <c r="E37" s="130">
        <v>1.4377</v>
      </c>
      <c r="F37" s="130">
        <v>1.2785</v>
      </c>
      <c r="G37" s="130">
        <v>1.4275</v>
      </c>
      <c r="H37" s="130">
        <v>1.4411</v>
      </c>
      <c r="I37" s="130">
        <v>1.3937999999999999</v>
      </c>
      <c r="K37" s="166">
        <v>41148</v>
      </c>
      <c r="L37" s="22">
        <f t="shared" si="7"/>
        <v>0.79687624511913302</v>
      </c>
      <c r="M37" s="22">
        <f t="shared" si="3"/>
        <v>0.69555540098768864</v>
      </c>
      <c r="N37" s="22">
        <f t="shared" si="4"/>
        <v>0.78216660148611661</v>
      </c>
      <c r="O37" s="22">
        <f t="shared" si="5"/>
        <v>0.70052539404553416</v>
      </c>
      <c r="P37" s="22">
        <f t="shared" si="6"/>
        <v>0.69391437096662267</v>
      </c>
    </row>
    <row r="38" spans="1:16">
      <c r="A38" s="22">
        <f t="shared" si="1"/>
        <v>9</v>
      </c>
      <c r="B38" s="197" t="str">
        <f>VLOOKUP(A38,Month!A:B,2,FALSE)</f>
        <v>September</v>
      </c>
      <c r="C38" s="166">
        <v>41155</v>
      </c>
      <c r="D38" s="130">
        <v>1.2621</v>
      </c>
      <c r="E38" s="130">
        <v>1.3960999999999999</v>
      </c>
      <c r="F38" s="130">
        <v>1.2734000000000001</v>
      </c>
      <c r="G38" s="130">
        <v>1.4557</v>
      </c>
      <c r="H38" s="130">
        <v>1.4086000000000001</v>
      </c>
      <c r="I38" s="130">
        <v>1.3849</v>
      </c>
      <c r="K38" s="166">
        <v>41155</v>
      </c>
      <c r="L38" s="22">
        <f t="shared" si="7"/>
        <v>0.7923302432453847</v>
      </c>
      <c r="M38" s="22">
        <f t="shared" si="3"/>
        <v>0.71628106869135455</v>
      </c>
      <c r="N38" s="22">
        <f t="shared" si="4"/>
        <v>0.78529919899481693</v>
      </c>
      <c r="O38" s="22">
        <f t="shared" si="5"/>
        <v>0.68695472968331384</v>
      </c>
      <c r="P38" s="22">
        <f t="shared" si="6"/>
        <v>0.70992474797671445</v>
      </c>
    </row>
    <row r="39" spans="1:16">
      <c r="A39" s="22">
        <f t="shared" si="1"/>
        <v>9</v>
      </c>
      <c r="B39" s="197"/>
      <c r="C39" s="166">
        <v>41162</v>
      </c>
      <c r="D39" s="130">
        <v>1.2909999999999999</v>
      </c>
      <c r="E39" s="130">
        <v>1.3745000000000001</v>
      </c>
      <c r="F39" s="130">
        <v>1.2964</v>
      </c>
      <c r="G39" s="130">
        <v>1.4663999999999999</v>
      </c>
      <c r="H39" s="130">
        <v>1.4261999999999999</v>
      </c>
      <c r="I39" s="130">
        <v>1.3909</v>
      </c>
      <c r="K39" s="166">
        <v>41162</v>
      </c>
      <c r="L39" s="22">
        <f t="shared" si="7"/>
        <v>0.77459333849728895</v>
      </c>
      <c r="M39" s="22">
        <f t="shared" si="3"/>
        <v>0.72753728628592207</v>
      </c>
      <c r="N39" s="22">
        <f t="shared" si="4"/>
        <v>0.77136686207960503</v>
      </c>
      <c r="O39" s="22">
        <f t="shared" si="5"/>
        <v>0.68194217130387347</v>
      </c>
      <c r="P39" s="22">
        <f t="shared" si="6"/>
        <v>0.70116393212733141</v>
      </c>
    </row>
    <row r="40" spans="1:16">
      <c r="A40" s="22">
        <f t="shared" si="1"/>
        <v>9</v>
      </c>
      <c r="B40" s="197"/>
      <c r="C40" s="166">
        <v>41169</v>
      </c>
      <c r="D40" s="130">
        <v>1.3043</v>
      </c>
      <c r="E40" s="130">
        <v>1.3592</v>
      </c>
      <c r="F40" s="130">
        <v>1.3290999999999999</v>
      </c>
      <c r="G40" s="130">
        <v>1.4734</v>
      </c>
      <c r="H40" s="130">
        <v>1.4665999999999999</v>
      </c>
      <c r="I40" s="130">
        <v>1.4071</v>
      </c>
      <c r="K40" s="166">
        <v>41169</v>
      </c>
      <c r="L40" s="22">
        <f t="shared" si="7"/>
        <v>0.7666947788085563</v>
      </c>
      <c r="M40" s="22">
        <f t="shared" si="3"/>
        <v>0.73572689817539727</v>
      </c>
      <c r="N40" s="22">
        <f t="shared" si="4"/>
        <v>0.7523888345496953</v>
      </c>
      <c r="O40" s="22">
        <f t="shared" si="5"/>
        <v>0.6787023211619384</v>
      </c>
      <c r="P40" s="22">
        <f t="shared" si="6"/>
        <v>0.68184917496249831</v>
      </c>
    </row>
    <row r="41" spans="1:16">
      <c r="A41" s="22">
        <f t="shared" si="1"/>
        <v>9</v>
      </c>
      <c r="B41" s="197"/>
      <c r="C41" s="166">
        <v>41176</v>
      </c>
      <c r="D41" s="130">
        <v>1.2885</v>
      </c>
      <c r="E41" s="130">
        <v>1.3543000000000001</v>
      </c>
      <c r="F41" s="130">
        <v>1.3584000000000001</v>
      </c>
      <c r="G41" s="130">
        <v>1.4601</v>
      </c>
      <c r="H41" s="130">
        <v>1.4037999999999999</v>
      </c>
      <c r="I41" s="130">
        <v>1.3942000000000001</v>
      </c>
      <c r="K41" s="166">
        <v>41176</v>
      </c>
      <c r="L41" s="22">
        <f t="shared" si="7"/>
        <v>0.77609623593325572</v>
      </c>
      <c r="M41" s="22">
        <f t="shared" si="3"/>
        <v>0.73838883556080626</v>
      </c>
      <c r="N41" s="22">
        <f t="shared" si="4"/>
        <v>0.73616018845700826</v>
      </c>
      <c r="O41" s="22">
        <f t="shared" si="5"/>
        <v>0.6848845969454147</v>
      </c>
      <c r="P41" s="22">
        <f t="shared" si="6"/>
        <v>0.71235218692121383</v>
      </c>
    </row>
    <row r="42" spans="1:16">
      <c r="A42" s="22">
        <f t="shared" si="1"/>
        <v>10</v>
      </c>
      <c r="B42" s="197" t="str">
        <f>VLOOKUP(A42,Month!A:B,2,FALSE)</f>
        <v>October</v>
      </c>
      <c r="C42" s="166">
        <v>41183</v>
      </c>
      <c r="D42" s="130">
        <v>1.2958000000000001</v>
      </c>
      <c r="E42" s="130">
        <v>1.333</v>
      </c>
      <c r="F42" s="130">
        <v>1.3849</v>
      </c>
      <c r="G42" s="130">
        <v>1.4712000000000001</v>
      </c>
      <c r="H42" s="130">
        <v>1.3591</v>
      </c>
      <c r="I42" s="130">
        <v>1.3871</v>
      </c>
      <c r="K42" s="166">
        <v>41183</v>
      </c>
      <c r="L42" s="22">
        <f t="shared" si="7"/>
        <v>0.7717240314863405</v>
      </c>
      <c r="M42" s="22">
        <f t="shared" si="3"/>
        <v>0.75018754688672173</v>
      </c>
      <c r="N42" s="22">
        <f t="shared" si="4"/>
        <v>0.72207379594194521</v>
      </c>
      <c r="O42" s="22">
        <f t="shared" si="5"/>
        <v>0.67971723762914626</v>
      </c>
      <c r="P42" s="22">
        <f t="shared" si="6"/>
        <v>0.73578103156500629</v>
      </c>
    </row>
    <row r="43" spans="1:16">
      <c r="A43" s="22">
        <f t="shared" si="1"/>
        <v>10</v>
      </c>
      <c r="B43" s="197"/>
      <c r="C43" s="166">
        <v>41190</v>
      </c>
      <c r="D43" s="130">
        <v>1.2939000000000001</v>
      </c>
      <c r="E43" s="130">
        <v>1.3713</v>
      </c>
      <c r="F43" s="130">
        <v>1.3967000000000001</v>
      </c>
      <c r="G43" s="130">
        <v>1.4856</v>
      </c>
      <c r="H43" s="130">
        <v>1.3526</v>
      </c>
      <c r="I43" s="130">
        <v>1.4040999999999999</v>
      </c>
      <c r="K43" s="166">
        <v>41190</v>
      </c>
      <c r="L43" s="22">
        <f t="shared" si="7"/>
        <v>0.77285725326532184</v>
      </c>
      <c r="M43" s="22">
        <f t="shared" si="3"/>
        <v>0.729235032450959</v>
      </c>
      <c r="N43" s="22">
        <f t="shared" si="4"/>
        <v>0.71597336579079252</v>
      </c>
      <c r="O43" s="22">
        <f t="shared" si="5"/>
        <v>0.67312870220786214</v>
      </c>
      <c r="P43" s="22">
        <f t="shared" si="6"/>
        <v>0.73931687121100098</v>
      </c>
    </row>
    <row r="44" spans="1:16">
      <c r="A44" s="22">
        <f t="shared" si="1"/>
        <v>10</v>
      </c>
      <c r="B44" s="197"/>
      <c r="C44" s="166">
        <v>41197</v>
      </c>
      <c r="D44" s="130"/>
      <c r="E44" s="130">
        <v>1.3779999999999999</v>
      </c>
      <c r="F44" s="130">
        <v>1.3896999999999999</v>
      </c>
      <c r="G44" s="130">
        <v>1.4965999999999999</v>
      </c>
      <c r="H44" s="130">
        <v>1.2957000000000001</v>
      </c>
      <c r="I44" s="130">
        <v>1.39</v>
      </c>
      <c r="K44" s="166">
        <v>41197</v>
      </c>
      <c r="L44" s="22" t="e">
        <f t="shared" si="7"/>
        <v>#DIV/0!</v>
      </c>
      <c r="M44" s="22">
        <f t="shared" si="3"/>
        <v>0.72568940493468803</v>
      </c>
      <c r="N44" s="22">
        <f t="shared" si="4"/>
        <v>0.71957976541699653</v>
      </c>
      <c r="O44" s="22">
        <f t="shared" si="5"/>
        <v>0.66818121074435388</v>
      </c>
      <c r="P44" s="22">
        <f t="shared" si="6"/>
        <v>0.77178359188083656</v>
      </c>
    </row>
    <row r="45" spans="1:16">
      <c r="A45" s="22">
        <f t="shared" si="1"/>
        <v>10</v>
      </c>
      <c r="B45" s="197"/>
      <c r="C45" s="166">
        <v>41204</v>
      </c>
      <c r="D45" s="130"/>
      <c r="E45" s="130">
        <v>1.3969</v>
      </c>
      <c r="F45" s="130">
        <v>1.3904000000000001</v>
      </c>
      <c r="G45" s="130">
        <v>1.4801</v>
      </c>
      <c r="H45" s="130">
        <v>1.2695000000000001</v>
      </c>
      <c r="I45" s="130">
        <v>1.3842000000000001</v>
      </c>
      <c r="K45" s="166">
        <v>41204</v>
      </c>
      <c r="L45" s="22" t="e">
        <f t="shared" si="7"/>
        <v>#DIV/0!</v>
      </c>
      <c r="M45" s="22">
        <f t="shared" si="3"/>
        <v>0.7158708568974157</v>
      </c>
      <c r="N45" s="22">
        <f t="shared" si="4"/>
        <v>0.71921749136939006</v>
      </c>
      <c r="O45" s="22">
        <f t="shared" si="5"/>
        <v>0.67563002499831093</v>
      </c>
      <c r="P45" s="22">
        <f t="shared" si="6"/>
        <v>0.78771169751870806</v>
      </c>
    </row>
    <row r="46" spans="1:16">
      <c r="A46" s="22">
        <f t="shared" si="1"/>
        <v>10</v>
      </c>
      <c r="B46" s="197"/>
      <c r="C46" s="166">
        <v>41211</v>
      </c>
      <c r="D46" s="130"/>
      <c r="E46" s="130">
        <v>1.3779999999999999</v>
      </c>
      <c r="F46" s="130">
        <v>1.4066000000000001</v>
      </c>
      <c r="G46" s="130">
        <v>1.4807999999999999</v>
      </c>
      <c r="H46" s="130">
        <v>1.2862</v>
      </c>
      <c r="I46" s="130">
        <v>1.3878999999999999</v>
      </c>
      <c r="K46" s="166">
        <v>41211</v>
      </c>
      <c r="L46" s="22" t="e">
        <f t="shared" si="7"/>
        <v>#DIV/0!</v>
      </c>
      <c r="M46" s="22">
        <f t="shared" si="3"/>
        <v>0.72568940493468803</v>
      </c>
      <c r="N46" s="22">
        <f t="shared" si="4"/>
        <v>0.71093416749608984</v>
      </c>
      <c r="O46" s="22">
        <f t="shared" si="5"/>
        <v>0.67531064289573206</v>
      </c>
      <c r="P46" s="22">
        <f t="shared" si="6"/>
        <v>0.77748406157673766</v>
      </c>
    </row>
    <row r="47" spans="1:16">
      <c r="A47" s="22">
        <f t="shared" si="1"/>
        <v>11</v>
      </c>
      <c r="B47" s="197" t="str">
        <f>VLOOKUP(A47,Month!A:B,2,FALSE)</f>
        <v>November</v>
      </c>
      <c r="C47" s="166">
        <v>41218</v>
      </c>
      <c r="D47" s="130"/>
      <c r="E47" s="130">
        <v>1.3694999999999999</v>
      </c>
      <c r="F47" s="130">
        <v>1.3801000000000001</v>
      </c>
      <c r="G47" s="130">
        <v>1.4927999999999999</v>
      </c>
      <c r="H47" s="130">
        <v>1.2644</v>
      </c>
      <c r="I47" s="130">
        <v>1.3826000000000001</v>
      </c>
      <c r="K47" s="166">
        <v>41218</v>
      </c>
      <c r="L47" s="22" t="e">
        <f t="shared" si="7"/>
        <v>#DIV/0!</v>
      </c>
      <c r="M47" s="22">
        <f t="shared" si="3"/>
        <v>0.73019350127783866</v>
      </c>
      <c r="N47" s="22">
        <f t="shared" si="4"/>
        <v>0.72458517498731967</v>
      </c>
      <c r="O47" s="22">
        <f t="shared" si="5"/>
        <v>0.66988210075026799</v>
      </c>
      <c r="P47" s="22">
        <f t="shared" si="6"/>
        <v>0.79088895919012969</v>
      </c>
    </row>
    <row r="48" spans="1:16">
      <c r="A48" s="22">
        <f t="shared" si="1"/>
        <v>11</v>
      </c>
      <c r="B48" s="197"/>
      <c r="C48" s="166">
        <v>41225</v>
      </c>
      <c r="D48" s="130"/>
      <c r="E48" s="130">
        <v>1.3548</v>
      </c>
      <c r="F48" s="130">
        <v>1.3593999999999999</v>
      </c>
      <c r="G48" s="130">
        <v>1.4910000000000001</v>
      </c>
      <c r="H48" s="130">
        <v>1.2613000000000001</v>
      </c>
      <c r="I48" s="130">
        <v>1.3666</v>
      </c>
      <c r="K48" s="166">
        <v>41225</v>
      </c>
      <c r="L48" s="22" t="e">
        <f t="shared" si="7"/>
        <v>#DIV/0!</v>
      </c>
      <c r="M48" s="22">
        <f t="shared" si="3"/>
        <v>0.73811632713315622</v>
      </c>
      <c r="N48" s="22">
        <f t="shared" si="4"/>
        <v>0.7356186552890982</v>
      </c>
      <c r="O48" s="22">
        <f t="shared" si="5"/>
        <v>0.67069081153588195</v>
      </c>
      <c r="P48" s="22">
        <f t="shared" si="6"/>
        <v>0.79283279156425901</v>
      </c>
    </row>
    <row r="49" spans="1:16">
      <c r="A49" s="22">
        <f t="shared" si="1"/>
        <v>11</v>
      </c>
      <c r="B49" s="197"/>
      <c r="C49" s="166">
        <v>41232</v>
      </c>
      <c r="D49" s="130"/>
      <c r="E49" s="130">
        <v>1.3393999999999999</v>
      </c>
      <c r="F49" s="130">
        <v>1.3493999999999999</v>
      </c>
      <c r="G49" s="130">
        <v>1.4982</v>
      </c>
      <c r="H49" s="130">
        <v>1.2916000000000001</v>
      </c>
      <c r="I49" s="130">
        <v>1.3767</v>
      </c>
      <c r="K49" s="166">
        <v>41232</v>
      </c>
      <c r="L49" s="22" t="e">
        <f t="shared" si="7"/>
        <v>#DIV/0!</v>
      </c>
      <c r="M49" s="22">
        <f t="shared" si="3"/>
        <v>0.74660295654770792</v>
      </c>
      <c r="N49" s="22">
        <f t="shared" si="4"/>
        <v>0.74107010523195493</v>
      </c>
      <c r="O49" s="22">
        <f t="shared" si="5"/>
        <v>0.66746762782005076</v>
      </c>
      <c r="P49" s="22">
        <f t="shared" si="6"/>
        <v>0.77423350882626196</v>
      </c>
    </row>
    <row r="50" spans="1:16">
      <c r="A50" s="22">
        <f t="shared" si="1"/>
        <v>11</v>
      </c>
      <c r="B50" s="197"/>
      <c r="C50" s="166">
        <v>41239</v>
      </c>
      <c r="D50" s="130"/>
      <c r="E50" s="130">
        <v>1.3404</v>
      </c>
      <c r="F50" s="130">
        <v>1.3136000000000001</v>
      </c>
      <c r="G50" s="130">
        <v>1.5044</v>
      </c>
      <c r="H50" s="130">
        <v>1.2704</v>
      </c>
      <c r="I50" s="130">
        <v>1.3572</v>
      </c>
      <c r="K50" s="166">
        <v>41239</v>
      </c>
      <c r="L50" s="22" t="e">
        <f t="shared" si="7"/>
        <v>#DIV/0!</v>
      </c>
      <c r="M50" s="22">
        <f t="shared" si="3"/>
        <v>0.74604595643091609</v>
      </c>
      <c r="N50" s="22">
        <f t="shared" si="4"/>
        <v>0.76126674786845305</v>
      </c>
      <c r="O50" s="22">
        <f t="shared" si="5"/>
        <v>0.66471683063015152</v>
      </c>
      <c r="P50" s="22">
        <f t="shared" si="6"/>
        <v>0.7871536523929471</v>
      </c>
    </row>
    <row r="51" spans="1:16">
      <c r="A51" s="22">
        <f t="shared" si="1"/>
        <v>12</v>
      </c>
      <c r="B51" s="197" t="str">
        <f>VLOOKUP(A51,Month!A:B,2,FALSE)</f>
        <v>December</v>
      </c>
      <c r="C51" s="166">
        <v>41246</v>
      </c>
      <c r="D51" s="130"/>
      <c r="E51" s="130">
        <v>1.3382000000000001</v>
      </c>
      <c r="F51" s="130">
        <v>1.3254999999999999</v>
      </c>
      <c r="G51" s="130">
        <v>1.4733000000000001</v>
      </c>
      <c r="H51" s="130">
        <v>1.3109</v>
      </c>
      <c r="I51" s="130">
        <v>1.3620000000000001</v>
      </c>
      <c r="K51" s="166">
        <v>41246</v>
      </c>
      <c r="L51" s="22" t="e">
        <f t="shared" si="7"/>
        <v>#DIV/0!</v>
      </c>
      <c r="M51" s="22">
        <f t="shared" si="3"/>
        <v>0.74727245553728883</v>
      </c>
      <c r="N51" s="22">
        <f t="shared" si="4"/>
        <v>0.75443228970199927</v>
      </c>
      <c r="O51" s="22">
        <f t="shared" si="5"/>
        <v>0.67874838797257853</v>
      </c>
      <c r="P51" s="22">
        <f t="shared" si="6"/>
        <v>0.76283469372187052</v>
      </c>
    </row>
    <row r="52" spans="1:16">
      <c r="A52" s="22">
        <f t="shared" si="1"/>
        <v>12</v>
      </c>
      <c r="B52" s="197"/>
      <c r="C52" s="166">
        <v>41253</v>
      </c>
      <c r="D52" s="130"/>
      <c r="E52" s="130">
        <v>1.3089999999999999</v>
      </c>
      <c r="F52" s="130">
        <v>1.33</v>
      </c>
      <c r="G52" s="130">
        <v>1.4495</v>
      </c>
      <c r="H52" s="130">
        <v>1.4000999999999999</v>
      </c>
      <c r="I52" s="130">
        <v>1.3721000000000001</v>
      </c>
      <c r="K52" s="166">
        <v>41253</v>
      </c>
      <c r="L52" s="22" t="e">
        <f t="shared" si="7"/>
        <v>#DIV/0!</v>
      </c>
      <c r="M52" s="22">
        <f t="shared" si="3"/>
        <v>0.76394194041252872</v>
      </c>
      <c r="N52" s="22">
        <f t="shared" si="4"/>
        <v>0.75187969924812026</v>
      </c>
      <c r="O52" s="22">
        <f t="shared" si="5"/>
        <v>0.68989306657468097</v>
      </c>
      <c r="P52" s="22">
        <f t="shared" si="6"/>
        <v>0.71423469752160562</v>
      </c>
    </row>
    <row r="53" spans="1:16">
      <c r="A53" s="22">
        <f t="shared" si="1"/>
        <v>12</v>
      </c>
      <c r="B53" s="197"/>
      <c r="C53" s="166">
        <v>41260</v>
      </c>
      <c r="D53" s="130"/>
      <c r="E53" s="130">
        <v>1.3051999999999999</v>
      </c>
      <c r="F53" s="130">
        <v>1.3107</v>
      </c>
      <c r="G53" s="130">
        <v>1.4330000000000001</v>
      </c>
      <c r="H53" s="130">
        <v>1.3960999999999999</v>
      </c>
      <c r="I53" s="130">
        <v>1.3554999999999999</v>
      </c>
      <c r="K53" s="166">
        <v>41260</v>
      </c>
      <c r="L53" s="22" t="e">
        <f t="shared" si="7"/>
        <v>#DIV/0!</v>
      </c>
      <c r="M53" s="22">
        <f t="shared" si="3"/>
        <v>0.76616610481152314</v>
      </c>
      <c r="N53" s="22">
        <f t="shared" si="4"/>
        <v>0.76295109483482115</v>
      </c>
      <c r="O53" s="22">
        <f t="shared" si="5"/>
        <v>0.69783670621074667</v>
      </c>
      <c r="P53" s="22">
        <f t="shared" si="6"/>
        <v>0.71628106869135455</v>
      </c>
    </row>
    <row r="54" spans="1:16">
      <c r="A54" s="22">
        <f t="shared" si="1"/>
        <v>12</v>
      </c>
      <c r="B54" s="197"/>
      <c r="C54" s="166">
        <v>41267</v>
      </c>
      <c r="D54" s="130"/>
      <c r="E54" s="130">
        <v>1.2968999999999999</v>
      </c>
      <c r="F54" s="130">
        <v>1.3169</v>
      </c>
      <c r="G54" s="130">
        <v>1.4388000000000001</v>
      </c>
      <c r="H54" s="130">
        <v>1.4078999999999999</v>
      </c>
      <c r="I54" s="130">
        <v>1.3622000000000001</v>
      </c>
      <c r="K54" s="166">
        <v>41267</v>
      </c>
      <c r="L54" s="22" t="e">
        <f t="shared" si="7"/>
        <v>#DIV/0!</v>
      </c>
      <c r="M54" s="22">
        <f t="shared" si="3"/>
        <v>0.77106947335954978</v>
      </c>
      <c r="N54" s="22">
        <f t="shared" si="4"/>
        <v>0.75935910091882453</v>
      </c>
      <c r="O54" s="22">
        <f t="shared" si="5"/>
        <v>0.69502363080344731</v>
      </c>
      <c r="P54" s="22">
        <f t="shared" si="6"/>
        <v>0.71027771858796795</v>
      </c>
    </row>
    <row r="55" spans="1:16">
      <c r="C55" s="130"/>
      <c r="D55" s="130">
        <f>AVERAGE(D3:D54)</f>
        <v>1.2751414634146339</v>
      </c>
      <c r="E55" s="130"/>
      <c r="F55" s="130"/>
      <c r="G55" s="130"/>
      <c r="H55" s="130"/>
      <c r="I55" s="130"/>
    </row>
  </sheetData>
  <mergeCells count="12">
    <mergeCell ref="B29:B33"/>
    <mergeCell ref="B51:B54"/>
    <mergeCell ref="B38:B41"/>
    <mergeCell ref="B47:B50"/>
    <mergeCell ref="B42:B46"/>
    <mergeCell ref="B34:B37"/>
    <mergeCell ref="B2:B7"/>
    <mergeCell ref="B25:B28"/>
    <mergeCell ref="B12:B15"/>
    <mergeCell ref="B8:B11"/>
    <mergeCell ref="B21:B24"/>
    <mergeCell ref="B16:B20"/>
  </mergeCell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A1:P55"/>
  <sheetViews>
    <sheetView workbookViewId="0">
      <selection activeCell="D197" sqref="D197:E199"/>
    </sheetView>
  </sheetViews>
  <sheetFormatPr defaultRowHeight="11.25"/>
  <cols>
    <col min="1" max="2" width="9.140625" style="23"/>
    <col min="3" max="3" width="10.140625" style="11" bestFit="1" customWidth="1"/>
    <col min="4" max="10" width="9.140625" style="11"/>
    <col min="11" max="11" width="10.140625" style="11" bestFit="1" customWidth="1"/>
    <col min="12" max="16384" width="9.140625" style="11"/>
  </cols>
  <sheetData>
    <row r="1" spans="1:16">
      <c r="A1" s="23" t="s">
        <v>107</v>
      </c>
      <c r="B1" s="23" t="s">
        <v>121</v>
      </c>
      <c r="C1" s="111"/>
      <c r="D1" s="111">
        <v>2012</v>
      </c>
      <c r="E1" s="111">
        <v>2011</v>
      </c>
      <c r="F1" s="111">
        <v>2010</v>
      </c>
      <c r="G1" s="111">
        <v>2009</v>
      </c>
      <c r="H1" s="111">
        <v>2008</v>
      </c>
      <c r="I1" s="163" t="s">
        <v>260</v>
      </c>
      <c r="J1" s="163"/>
      <c r="L1" s="111">
        <v>2012</v>
      </c>
      <c r="M1" s="111">
        <v>2011</v>
      </c>
      <c r="N1" s="111">
        <v>2010</v>
      </c>
      <c r="O1" s="111">
        <v>2009</v>
      </c>
      <c r="P1" s="111">
        <v>2008</v>
      </c>
    </row>
    <row r="2" spans="1:16">
      <c r="A2" s="23">
        <v>1</v>
      </c>
      <c r="B2" s="194" t="str">
        <f>VLOOKUP(A2,Month!A:B,2,FALSE)</f>
        <v>January</v>
      </c>
      <c r="C2" s="114">
        <v>40903</v>
      </c>
      <c r="D2" s="123">
        <f>E54</f>
        <v>1.5522</v>
      </c>
      <c r="E2" s="111"/>
      <c r="F2" s="111"/>
      <c r="G2" s="111">
        <v>1.452</v>
      </c>
      <c r="H2" s="111">
        <v>1.9771000000000001</v>
      </c>
      <c r="I2" s="111">
        <v>1.8459000000000001</v>
      </c>
      <c r="J2" s="111"/>
      <c r="K2" s="114">
        <v>40909</v>
      </c>
      <c r="N2" s="11" t="e">
        <f>1/F2</f>
        <v>#DIV/0!</v>
      </c>
      <c r="O2" s="11">
        <f>1/G2</f>
        <v>0.68870523415977969</v>
      </c>
      <c r="P2" s="11">
        <f>1/H2</f>
        <v>0.50579131050528547</v>
      </c>
    </row>
    <row r="3" spans="1:16">
      <c r="A3" s="23">
        <f t="shared" ref="A3:A54" si="0">MONTH(C3)</f>
        <v>1</v>
      </c>
      <c r="B3" s="194"/>
      <c r="C3" s="114">
        <v>40910</v>
      </c>
      <c r="D3" s="111">
        <v>1.5535000000000001</v>
      </c>
      <c r="E3" s="111">
        <v>1.5512999999999999</v>
      </c>
      <c r="F3" s="111">
        <v>1.6024</v>
      </c>
      <c r="G3" s="111">
        <v>1.5012000000000001</v>
      </c>
      <c r="H3" s="111">
        <v>1.9631000000000001</v>
      </c>
      <c r="I3" s="111">
        <v>1.6545000000000001</v>
      </c>
      <c r="J3" s="111"/>
      <c r="K3" s="114">
        <v>40910</v>
      </c>
      <c r="L3" s="11">
        <f t="shared" ref="L3:L54" si="1">1/D3</f>
        <v>0.64370775667846791</v>
      </c>
      <c r="M3" s="11">
        <f t="shared" ref="M3:M54" si="2">1/E3</f>
        <v>0.64462064075291692</v>
      </c>
      <c r="N3" s="11">
        <f t="shared" ref="N3:N54" si="3">1/F3</f>
        <v>0.62406390414378432</v>
      </c>
      <c r="O3" s="11">
        <f t="shared" ref="O3:O54" si="4">1/G3</f>
        <v>0.66613375965893951</v>
      </c>
      <c r="P3" s="11">
        <f t="shared" ref="P3:P54" si="5">1/H3</f>
        <v>0.50939840048902241</v>
      </c>
    </row>
    <row r="4" spans="1:16">
      <c r="A4" s="23">
        <f t="shared" si="0"/>
        <v>1</v>
      </c>
      <c r="B4" s="194"/>
      <c r="C4" s="114">
        <v>40917</v>
      </c>
      <c r="D4" s="111">
        <v>1.5392999999999999</v>
      </c>
      <c r="E4" s="111">
        <v>1.5697000000000001</v>
      </c>
      <c r="F4" s="111">
        <v>1.6241000000000001</v>
      </c>
      <c r="G4" s="111">
        <v>1.4661999999999999</v>
      </c>
      <c r="H4" s="111">
        <v>1.9633</v>
      </c>
      <c r="I4" s="111">
        <v>1.6557999999999999</v>
      </c>
      <c r="J4" s="111"/>
      <c r="K4" s="114">
        <v>40917</v>
      </c>
      <c r="L4" s="11">
        <f t="shared" si="1"/>
        <v>0.64964594296108624</v>
      </c>
      <c r="M4" s="11">
        <f t="shared" si="2"/>
        <v>0.63706440721156909</v>
      </c>
      <c r="N4" s="11">
        <f t="shared" si="3"/>
        <v>0.61572563265808755</v>
      </c>
      <c r="O4" s="11">
        <f t="shared" si="4"/>
        <v>0.68203519301595961</v>
      </c>
      <c r="P4" s="11">
        <f t="shared" si="5"/>
        <v>0.50934650842968465</v>
      </c>
    </row>
    <row r="5" spans="1:16">
      <c r="A5" s="23">
        <f t="shared" si="0"/>
        <v>1</v>
      </c>
      <c r="B5" s="194"/>
      <c r="C5" s="114">
        <v>40924</v>
      </c>
      <c r="D5" s="111">
        <v>1.5045999999999999</v>
      </c>
      <c r="E5" s="111">
        <v>1.5952</v>
      </c>
      <c r="F5" s="111">
        <v>1.6243000000000001</v>
      </c>
      <c r="G5" s="111">
        <v>1.3812</v>
      </c>
      <c r="H5" s="111">
        <v>1.9657</v>
      </c>
      <c r="I5" s="111">
        <v>1.6380999999999999</v>
      </c>
      <c r="J5" s="111"/>
      <c r="K5" s="114">
        <v>40924</v>
      </c>
      <c r="L5" s="11">
        <f t="shared" si="1"/>
        <v>0.66462847268376979</v>
      </c>
      <c r="M5" s="11">
        <f t="shared" si="2"/>
        <v>0.6268806419257773</v>
      </c>
      <c r="N5" s="11">
        <f t="shared" si="3"/>
        <v>0.61564981838330357</v>
      </c>
      <c r="O5" s="11">
        <f t="shared" si="4"/>
        <v>0.72400810889081957</v>
      </c>
      <c r="P5" s="11">
        <f t="shared" si="5"/>
        <v>0.50872462735921042</v>
      </c>
    </row>
    <row r="6" spans="1:16">
      <c r="A6" s="23">
        <f t="shared" si="0"/>
        <v>1</v>
      </c>
      <c r="B6" s="194"/>
      <c r="C6" s="114">
        <v>40931</v>
      </c>
      <c r="D6" s="111">
        <v>1.5717000000000001</v>
      </c>
      <c r="E6" s="111">
        <v>1.5880000000000001</v>
      </c>
      <c r="F6" s="111">
        <v>1.6162000000000001</v>
      </c>
      <c r="G6" s="111">
        <v>1.4219999999999999</v>
      </c>
      <c r="H6" s="111">
        <v>1.9835</v>
      </c>
      <c r="I6" s="111">
        <v>1.6524000000000001</v>
      </c>
      <c r="J6" s="111"/>
      <c r="K6" s="114">
        <v>40931</v>
      </c>
      <c r="L6" s="11">
        <f t="shared" si="1"/>
        <v>0.63625373799071061</v>
      </c>
      <c r="M6" s="11">
        <f t="shared" si="2"/>
        <v>0.62972292191435764</v>
      </c>
      <c r="N6" s="11">
        <f t="shared" si="3"/>
        <v>0.61873530503650531</v>
      </c>
      <c r="O6" s="11">
        <f t="shared" si="4"/>
        <v>0.70323488045007032</v>
      </c>
      <c r="P6" s="11">
        <f t="shared" si="5"/>
        <v>0.5041593143433325</v>
      </c>
    </row>
    <row r="7" spans="1:16">
      <c r="A7" s="23">
        <f t="shared" si="0"/>
        <v>1</v>
      </c>
      <c r="B7" s="194"/>
      <c r="C7" s="114">
        <v>40938</v>
      </c>
      <c r="D7" s="111">
        <v>1.5779000000000001</v>
      </c>
      <c r="E7" s="111">
        <v>1.6095999999999999</v>
      </c>
      <c r="F7" s="111">
        <v>1.5847</v>
      </c>
      <c r="G7" s="111">
        <v>1.45</v>
      </c>
      <c r="H7" s="111">
        <v>1.958</v>
      </c>
      <c r="I7" s="111">
        <v>1.6506000000000001</v>
      </c>
      <c r="J7" s="111"/>
      <c r="K7" s="114">
        <v>40938</v>
      </c>
      <c r="L7" s="11">
        <f t="shared" si="1"/>
        <v>0.63375372330312441</v>
      </c>
      <c r="M7" s="11">
        <f t="shared" si="2"/>
        <v>0.62127236580516898</v>
      </c>
      <c r="N7" s="11">
        <f t="shared" si="3"/>
        <v>0.63103426516059824</v>
      </c>
      <c r="O7" s="11">
        <f t="shared" si="4"/>
        <v>0.68965517241379315</v>
      </c>
      <c r="P7" s="11">
        <f t="shared" si="5"/>
        <v>0.51072522982635338</v>
      </c>
    </row>
    <row r="8" spans="1:16">
      <c r="A8" s="23">
        <f t="shared" si="0"/>
        <v>2</v>
      </c>
      <c r="B8" s="194" t="str">
        <f>VLOOKUP(A8,Month!A:B,2,FALSE)</f>
        <v>February</v>
      </c>
      <c r="C8" s="114">
        <v>40945</v>
      </c>
      <c r="D8" s="111">
        <v>1.5815999999999999</v>
      </c>
      <c r="E8" s="111">
        <v>1.6063000000000001</v>
      </c>
      <c r="F8" s="111">
        <v>1.5656000000000001</v>
      </c>
      <c r="G8" s="111">
        <v>1.4515</v>
      </c>
      <c r="H8" s="111">
        <v>1.9609000000000001</v>
      </c>
      <c r="I8" s="111">
        <v>1.6460999999999999</v>
      </c>
      <c r="J8" s="111"/>
      <c r="K8" s="114">
        <v>40945</v>
      </c>
      <c r="L8" s="11">
        <f t="shared" si="1"/>
        <v>0.63227111785533641</v>
      </c>
      <c r="M8" s="11">
        <f t="shared" si="2"/>
        <v>0.62254871443690463</v>
      </c>
      <c r="N8" s="11">
        <f t="shared" si="3"/>
        <v>0.63873275421563613</v>
      </c>
      <c r="O8" s="11">
        <f t="shared" si="4"/>
        <v>0.68894247330347913</v>
      </c>
      <c r="P8" s="11">
        <f t="shared" si="5"/>
        <v>0.50996991177520523</v>
      </c>
    </row>
    <row r="9" spans="1:16">
      <c r="A9" s="23">
        <f t="shared" si="0"/>
        <v>2</v>
      </c>
      <c r="B9" s="194"/>
      <c r="C9" s="114">
        <v>40952</v>
      </c>
      <c r="D9" s="111">
        <v>1.5739000000000001</v>
      </c>
      <c r="E9" s="111">
        <v>1.6112</v>
      </c>
      <c r="F9" s="111">
        <v>1.5610999999999999</v>
      </c>
      <c r="G9" s="111">
        <v>1.4275</v>
      </c>
      <c r="H9" s="111">
        <v>1.9550000000000001</v>
      </c>
      <c r="I9" s="111">
        <v>1.6328</v>
      </c>
      <c r="J9" s="111"/>
      <c r="K9" s="114">
        <v>40952</v>
      </c>
      <c r="L9" s="11">
        <f t="shared" si="1"/>
        <v>0.63536438147277463</v>
      </c>
      <c r="M9" s="11">
        <f t="shared" si="2"/>
        <v>0.62065541211519371</v>
      </c>
      <c r="N9" s="11">
        <f t="shared" si="3"/>
        <v>0.64057395426301966</v>
      </c>
      <c r="O9" s="11">
        <f t="shared" si="4"/>
        <v>0.70052539404553416</v>
      </c>
      <c r="P9" s="11">
        <f t="shared" si="5"/>
        <v>0.51150895140664965</v>
      </c>
    </row>
    <row r="10" spans="1:16">
      <c r="A10" s="23">
        <f t="shared" si="0"/>
        <v>2</v>
      </c>
      <c r="B10" s="194"/>
      <c r="C10" s="114">
        <v>40959</v>
      </c>
      <c r="D10" s="111">
        <v>1.5782</v>
      </c>
      <c r="E10" s="111">
        <v>1.6164000000000001</v>
      </c>
      <c r="F10" s="111">
        <v>1.5369999999999999</v>
      </c>
      <c r="G10" s="111">
        <v>1.4369000000000001</v>
      </c>
      <c r="H10" s="111">
        <v>1.9816</v>
      </c>
      <c r="I10" s="111">
        <v>1.643</v>
      </c>
      <c r="J10" s="111"/>
      <c r="K10" s="114">
        <v>40959</v>
      </c>
      <c r="L10" s="11">
        <f t="shared" si="1"/>
        <v>0.63363325307312124</v>
      </c>
      <c r="M10" s="11">
        <f t="shared" si="2"/>
        <v>0.61865874783469432</v>
      </c>
      <c r="N10" s="11">
        <f t="shared" si="3"/>
        <v>0.65061808718282377</v>
      </c>
      <c r="O10" s="11">
        <f t="shared" si="4"/>
        <v>0.69594265432528357</v>
      </c>
      <c r="P10" s="11">
        <f t="shared" si="5"/>
        <v>0.50464271295922492</v>
      </c>
    </row>
    <row r="11" spans="1:16">
      <c r="A11" s="23">
        <f t="shared" si="0"/>
        <v>2</v>
      </c>
      <c r="B11" s="194"/>
      <c r="C11" s="114">
        <v>40966</v>
      </c>
      <c r="D11" s="111">
        <v>1.5871999999999999</v>
      </c>
      <c r="E11" s="111">
        <v>1.6268</v>
      </c>
      <c r="F11" s="111">
        <v>1.5024999999999999</v>
      </c>
      <c r="G11" s="111">
        <v>1.4079999999999999</v>
      </c>
      <c r="H11" s="111">
        <v>1.9968999999999999</v>
      </c>
      <c r="I11" s="111">
        <v>1.6335</v>
      </c>
      <c r="J11" s="111"/>
      <c r="K11" s="114">
        <v>40966</v>
      </c>
      <c r="L11" s="11">
        <f t="shared" si="1"/>
        <v>0.63004032258064513</v>
      </c>
      <c r="M11" s="11">
        <f t="shared" si="2"/>
        <v>0.61470371281042535</v>
      </c>
      <c r="N11" s="11">
        <f t="shared" si="3"/>
        <v>0.6655574043261232</v>
      </c>
      <c r="O11" s="11">
        <f t="shared" si="4"/>
        <v>0.71022727272727282</v>
      </c>
      <c r="P11" s="11">
        <f t="shared" si="5"/>
        <v>0.50077620311482796</v>
      </c>
    </row>
    <row r="12" spans="1:16">
      <c r="A12" s="23">
        <f t="shared" si="0"/>
        <v>3</v>
      </c>
      <c r="B12" s="194" t="str">
        <f>VLOOKUP(A12,Month!A:B,2,FALSE)</f>
        <v>March</v>
      </c>
      <c r="C12" s="114">
        <v>40973</v>
      </c>
      <c r="D12" s="111">
        <v>1.5758000000000001</v>
      </c>
      <c r="E12" s="111">
        <v>1.6131</v>
      </c>
      <c r="F12" s="111">
        <v>1.5031000000000001</v>
      </c>
      <c r="G12" s="111">
        <v>1.3832</v>
      </c>
      <c r="H12" s="111">
        <v>2.0205000000000002</v>
      </c>
      <c r="I12" s="111">
        <v>1.63</v>
      </c>
      <c r="J12" s="111"/>
      <c r="K12" s="114">
        <v>40973</v>
      </c>
      <c r="L12" s="11">
        <f t="shared" si="1"/>
        <v>0.63459829927655786</v>
      </c>
      <c r="M12" s="11">
        <f t="shared" si="2"/>
        <v>0.61992436922695437</v>
      </c>
      <c r="N12" s="11">
        <f t="shared" si="3"/>
        <v>0.66529173042379075</v>
      </c>
      <c r="O12" s="11">
        <f t="shared" si="4"/>
        <v>0.72296124927703875</v>
      </c>
      <c r="P12" s="11">
        <f t="shared" si="5"/>
        <v>0.49492699826775544</v>
      </c>
    </row>
    <row r="13" spans="1:16">
      <c r="A13" s="23">
        <f t="shared" si="0"/>
        <v>3</v>
      </c>
      <c r="B13" s="194"/>
      <c r="C13" s="114">
        <v>40980</v>
      </c>
      <c r="D13" s="111">
        <v>1.5858000000000001</v>
      </c>
      <c r="E13" s="111">
        <v>1.6106</v>
      </c>
      <c r="F13" s="111">
        <v>1.5190999999999999</v>
      </c>
      <c r="G13" s="111">
        <v>1.4219999999999999</v>
      </c>
      <c r="H13" s="111">
        <v>1.9945999999999999</v>
      </c>
      <c r="I13" s="111">
        <v>1.6366000000000001</v>
      </c>
      <c r="J13" s="111"/>
      <c r="K13" s="114">
        <v>40980</v>
      </c>
      <c r="L13" s="11">
        <f t="shared" si="1"/>
        <v>0.63059654433093704</v>
      </c>
      <c r="M13" s="11">
        <f t="shared" si="2"/>
        <v>0.62088662610207379</v>
      </c>
      <c r="N13" s="11">
        <f t="shared" si="3"/>
        <v>0.65828451056546644</v>
      </c>
      <c r="O13" s="11">
        <f t="shared" si="4"/>
        <v>0.70323488045007032</v>
      </c>
      <c r="P13" s="11">
        <f t="shared" si="5"/>
        <v>0.50135365486814398</v>
      </c>
    </row>
    <row r="14" spans="1:16">
      <c r="A14" s="23">
        <f t="shared" si="0"/>
        <v>3</v>
      </c>
      <c r="B14" s="194"/>
      <c r="C14" s="114">
        <v>40987</v>
      </c>
      <c r="D14" s="111">
        <v>1.5838000000000001</v>
      </c>
      <c r="E14" s="111">
        <v>1.6229</v>
      </c>
      <c r="F14" s="111">
        <v>1.4946999999999999</v>
      </c>
      <c r="G14" s="111">
        <v>1.4527000000000001</v>
      </c>
      <c r="H14" s="111">
        <v>1.9971000000000001</v>
      </c>
      <c r="I14" s="111">
        <v>1.6417999999999999</v>
      </c>
      <c r="J14" s="111"/>
      <c r="K14" s="114">
        <v>40987</v>
      </c>
      <c r="L14" s="11">
        <f t="shared" si="1"/>
        <v>0.63139285263290812</v>
      </c>
      <c r="M14" s="11">
        <f t="shared" si="2"/>
        <v>0.61618091071538605</v>
      </c>
      <c r="N14" s="11">
        <f t="shared" si="3"/>
        <v>0.66903057469726368</v>
      </c>
      <c r="O14" s="11">
        <f t="shared" si="4"/>
        <v>0.68837337371790452</v>
      </c>
      <c r="P14" s="11">
        <f t="shared" si="5"/>
        <v>0.50072605277652593</v>
      </c>
    </row>
    <row r="15" spans="1:16">
      <c r="A15" s="23">
        <f t="shared" si="0"/>
        <v>3</v>
      </c>
      <c r="B15" s="194"/>
      <c r="C15" s="114">
        <v>40994</v>
      </c>
      <c r="D15" s="111">
        <v>1.5935999999999999</v>
      </c>
      <c r="E15" s="111">
        <v>1.6012999999999999</v>
      </c>
      <c r="F15" s="111">
        <v>1.5132000000000001</v>
      </c>
      <c r="G15" s="111">
        <v>1.4470000000000001</v>
      </c>
      <c r="H15" s="111">
        <v>1.9873000000000001</v>
      </c>
      <c r="I15" s="111">
        <v>1.6372</v>
      </c>
      <c r="J15" s="111"/>
      <c r="K15" s="114">
        <v>40994</v>
      </c>
      <c r="L15" s="11">
        <f t="shared" si="1"/>
        <v>0.6275100401606426</v>
      </c>
      <c r="M15" s="11">
        <f t="shared" si="2"/>
        <v>0.62449259976269278</v>
      </c>
      <c r="N15" s="11">
        <f t="shared" si="3"/>
        <v>0.66085117631509382</v>
      </c>
      <c r="O15" s="11">
        <f t="shared" si="4"/>
        <v>0.69108500345542501</v>
      </c>
      <c r="P15" s="11">
        <f t="shared" si="5"/>
        <v>0.50319529009208475</v>
      </c>
    </row>
    <row r="16" spans="1:16">
      <c r="A16" s="23">
        <f t="shared" si="0"/>
        <v>4</v>
      </c>
      <c r="B16" s="194" t="str">
        <f>VLOOKUP(A16,Month!A:B,2,FALSE)</f>
        <v>April</v>
      </c>
      <c r="C16" s="114">
        <v>41001</v>
      </c>
      <c r="D16" s="111">
        <v>1.5913999999999999</v>
      </c>
      <c r="E16" s="111">
        <v>1.6272</v>
      </c>
      <c r="F16" s="111">
        <v>1.5255000000000001</v>
      </c>
      <c r="G16" s="111">
        <v>1.4681</v>
      </c>
      <c r="H16" s="111">
        <v>1.9743999999999999</v>
      </c>
      <c r="I16" s="111">
        <v>1.6488</v>
      </c>
      <c r="J16" s="111"/>
      <c r="K16" s="114">
        <v>41001</v>
      </c>
      <c r="L16" s="11">
        <f t="shared" si="1"/>
        <v>0.62837752921955514</v>
      </c>
      <c r="M16" s="11">
        <f t="shared" si="2"/>
        <v>0.61455260570304815</v>
      </c>
      <c r="N16" s="11">
        <f t="shared" si="3"/>
        <v>0.65552277941658466</v>
      </c>
      <c r="O16" s="11">
        <f t="shared" si="4"/>
        <v>0.6811525100469995</v>
      </c>
      <c r="P16" s="11">
        <f t="shared" si="5"/>
        <v>0.50648298217179899</v>
      </c>
    </row>
    <row r="17" spans="1:16">
      <c r="A17" s="23">
        <f t="shared" si="0"/>
        <v>4</v>
      </c>
      <c r="B17" s="194"/>
      <c r="C17" s="114">
        <v>41008</v>
      </c>
      <c r="D17" s="111">
        <v>1.5901000000000001</v>
      </c>
      <c r="E17" s="111">
        <v>1.6313</v>
      </c>
      <c r="F17" s="111">
        <v>1.5430999999999999</v>
      </c>
      <c r="G17" s="111">
        <v>1.4883</v>
      </c>
      <c r="H17" s="111">
        <v>1.9814000000000001</v>
      </c>
      <c r="I17" s="111">
        <v>1.6596</v>
      </c>
      <c r="J17" s="111"/>
      <c r="K17" s="114">
        <v>41008</v>
      </c>
      <c r="L17" s="11">
        <f t="shared" si="1"/>
        <v>0.6288912647003333</v>
      </c>
      <c r="M17" s="11">
        <f t="shared" si="2"/>
        <v>0.61300803040519836</v>
      </c>
      <c r="N17" s="11">
        <f t="shared" si="3"/>
        <v>0.64804614088523105</v>
      </c>
      <c r="O17" s="11">
        <f t="shared" si="4"/>
        <v>0.67190754552173626</v>
      </c>
      <c r="P17" s="11">
        <f t="shared" si="5"/>
        <v>0.50469365095387098</v>
      </c>
    </row>
    <row r="18" spans="1:16">
      <c r="A18" s="23">
        <f t="shared" si="0"/>
        <v>4</v>
      </c>
      <c r="B18" s="194"/>
      <c r="C18" s="114">
        <v>41015</v>
      </c>
      <c r="D18" s="111">
        <v>1.5984</v>
      </c>
      <c r="E18" s="111">
        <v>1.6403000000000001</v>
      </c>
      <c r="F18" s="111">
        <v>1.5338000000000001</v>
      </c>
      <c r="G18" s="111">
        <v>1.4592000000000001</v>
      </c>
      <c r="H18" s="111">
        <v>1.9827999999999999</v>
      </c>
      <c r="I18" s="111">
        <v>1.6539999999999999</v>
      </c>
      <c r="J18" s="111"/>
      <c r="K18" s="114">
        <v>41015</v>
      </c>
      <c r="L18" s="11">
        <f t="shared" si="1"/>
        <v>0.62562562562562563</v>
      </c>
      <c r="M18" s="11">
        <f t="shared" si="2"/>
        <v>0.60964457721148568</v>
      </c>
      <c r="N18" s="11">
        <f t="shared" si="3"/>
        <v>0.6519754857217368</v>
      </c>
      <c r="O18" s="11">
        <f t="shared" si="4"/>
        <v>0.68530701754385959</v>
      </c>
      <c r="P18" s="11">
        <f t="shared" si="5"/>
        <v>0.5043373007867662</v>
      </c>
    </row>
    <row r="19" spans="1:16">
      <c r="A19" s="23">
        <f t="shared" si="0"/>
        <v>4</v>
      </c>
      <c r="B19" s="194"/>
      <c r="C19" s="114">
        <v>41022</v>
      </c>
      <c r="D19" s="111">
        <v>1.6154999999999999</v>
      </c>
      <c r="E19" s="111">
        <v>1.6572</v>
      </c>
      <c r="F19" s="111">
        <v>1.5306</v>
      </c>
      <c r="G19" s="111">
        <v>1.4732000000000001</v>
      </c>
      <c r="H19" s="111">
        <v>1.9801</v>
      </c>
      <c r="I19" s="111">
        <v>1.6603000000000001</v>
      </c>
      <c r="J19" s="111"/>
      <c r="K19" s="114">
        <v>41022</v>
      </c>
      <c r="L19" s="11">
        <f t="shared" si="1"/>
        <v>0.61900340451872493</v>
      </c>
      <c r="M19" s="11">
        <f t="shared" si="2"/>
        <v>0.60342746801834424</v>
      </c>
      <c r="N19" s="11">
        <f t="shared" si="3"/>
        <v>0.65333856004181368</v>
      </c>
      <c r="O19" s="11">
        <f t="shared" si="4"/>
        <v>0.67879446103719787</v>
      </c>
      <c r="P19" s="11">
        <f t="shared" si="5"/>
        <v>0.50502499873743756</v>
      </c>
    </row>
    <row r="20" spans="1:16">
      <c r="A20" s="23">
        <f t="shared" si="0"/>
        <v>4</v>
      </c>
      <c r="B20" s="194"/>
      <c r="C20" s="114">
        <v>41029</v>
      </c>
      <c r="D20" s="111">
        <v>1.6202000000000001</v>
      </c>
      <c r="E20" s="111">
        <v>1.6509</v>
      </c>
      <c r="F20" s="111">
        <v>1.5063</v>
      </c>
      <c r="G20" s="111">
        <v>1.504</v>
      </c>
      <c r="H20" s="111">
        <v>1.9595</v>
      </c>
      <c r="I20" s="111">
        <v>1.6552</v>
      </c>
      <c r="J20" s="111"/>
      <c r="K20" s="114">
        <v>41029</v>
      </c>
      <c r="L20" s="11">
        <f t="shared" si="1"/>
        <v>0.61720775212936674</v>
      </c>
      <c r="M20" s="11">
        <f t="shared" si="2"/>
        <v>0.60573020776546127</v>
      </c>
      <c r="N20" s="11">
        <f t="shared" si="3"/>
        <v>0.66387837748124545</v>
      </c>
      <c r="O20" s="11">
        <f t="shared" si="4"/>
        <v>0.66489361702127658</v>
      </c>
      <c r="P20" s="11">
        <f t="shared" si="5"/>
        <v>0.51033426894615974</v>
      </c>
    </row>
    <row r="21" spans="1:16">
      <c r="A21" s="23">
        <f t="shared" si="0"/>
        <v>5</v>
      </c>
      <c r="B21" s="194" t="str">
        <f>VLOOKUP(A21,Month!A:B,2,FALSE)</f>
        <v>May</v>
      </c>
      <c r="C21" s="114">
        <v>41036</v>
      </c>
      <c r="D21" s="111">
        <v>1.6132</v>
      </c>
      <c r="E21" s="111">
        <v>1.6315999999999999</v>
      </c>
      <c r="F21" s="111">
        <v>1.4791000000000001</v>
      </c>
      <c r="G21" s="111">
        <v>1.5177</v>
      </c>
      <c r="H21" s="111">
        <v>1.9520999999999999</v>
      </c>
      <c r="I21" s="111">
        <v>1.6451</v>
      </c>
      <c r="J21" s="111"/>
      <c r="K21" s="114">
        <v>41036</v>
      </c>
      <c r="L21" s="11">
        <f t="shared" si="1"/>
        <v>0.61988594098685845</v>
      </c>
      <c r="M21" s="11">
        <f t="shared" si="2"/>
        <v>0.61289531747977444</v>
      </c>
      <c r="N21" s="11">
        <f t="shared" si="3"/>
        <v>0.6760868095463457</v>
      </c>
      <c r="O21" s="11">
        <f t="shared" si="4"/>
        <v>0.65889174408644657</v>
      </c>
      <c r="P21" s="11">
        <f t="shared" si="5"/>
        <v>0.51226883868654272</v>
      </c>
    </row>
    <row r="22" spans="1:16">
      <c r="A22" s="23">
        <f t="shared" si="0"/>
        <v>5</v>
      </c>
      <c r="B22" s="194"/>
      <c r="C22" s="114">
        <v>41043</v>
      </c>
      <c r="D22" s="111">
        <v>1.5939000000000001</v>
      </c>
      <c r="E22" s="111">
        <v>1.6189</v>
      </c>
      <c r="F22" s="111">
        <v>1.4408000000000001</v>
      </c>
      <c r="G22" s="111">
        <v>1.5584</v>
      </c>
      <c r="H22" s="111">
        <v>1.9690000000000001</v>
      </c>
      <c r="I22" s="111">
        <v>1.6468</v>
      </c>
      <c r="J22" s="111"/>
      <c r="K22" s="114">
        <v>41043</v>
      </c>
      <c r="L22" s="11">
        <f t="shared" si="1"/>
        <v>0.62739193173975782</v>
      </c>
      <c r="M22" s="11">
        <f t="shared" si="2"/>
        <v>0.61770337883748228</v>
      </c>
      <c r="N22" s="11">
        <f t="shared" si="3"/>
        <v>0.69405885619100494</v>
      </c>
      <c r="O22" s="11">
        <f t="shared" si="4"/>
        <v>0.64168377823408629</v>
      </c>
      <c r="P22" s="11">
        <f t="shared" si="5"/>
        <v>0.50787201625190448</v>
      </c>
    </row>
    <row r="23" spans="1:16">
      <c r="A23" s="23">
        <f t="shared" si="0"/>
        <v>5</v>
      </c>
      <c r="B23" s="194"/>
      <c r="C23" s="114">
        <v>41050</v>
      </c>
      <c r="D23" s="111">
        <v>1.5670999999999999</v>
      </c>
      <c r="E23" s="111">
        <v>1.6272</v>
      </c>
      <c r="F23" s="111">
        <v>1.4422999999999999</v>
      </c>
      <c r="G23" s="111">
        <v>1.5988</v>
      </c>
      <c r="H23" s="111">
        <v>1.9777</v>
      </c>
      <c r="I23" s="111">
        <v>1.6474</v>
      </c>
      <c r="J23" s="111"/>
      <c r="K23" s="114">
        <v>41050</v>
      </c>
      <c r="L23" s="11">
        <f t="shared" si="1"/>
        <v>0.6381213706847042</v>
      </c>
      <c r="M23" s="11">
        <f t="shared" si="2"/>
        <v>0.61455260570304815</v>
      </c>
      <c r="N23" s="11">
        <f t="shared" si="3"/>
        <v>0.69333703113083278</v>
      </c>
      <c r="O23" s="11">
        <f t="shared" si="4"/>
        <v>0.62546910182636983</v>
      </c>
      <c r="P23" s="11">
        <f t="shared" si="5"/>
        <v>0.50563786216311879</v>
      </c>
    </row>
    <row r="24" spans="1:16">
      <c r="A24" s="23">
        <f t="shared" si="0"/>
        <v>5</v>
      </c>
      <c r="B24" s="194"/>
      <c r="C24" s="114">
        <v>41057</v>
      </c>
      <c r="D24" s="111">
        <v>1.5525</v>
      </c>
      <c r="E24" s="111">
        <v>1.6387</v>
      </c>
      <c r="F24" s="111">
        <v>1.4605999999999999</v>
      </c>
      <c r="G24" s="111">
        <v>1.6304000000000001</v>
      </c>
      <c r="H24" s="111">
        <v>1.9623999999999999</v>
      </c>
      <c r="I24" s="111">
        <v>1.6867000000000001</v>
      </c>
      <c r="J24" s="111"/>
      <c r="K24" s="114">
        <v>41057</v>
      </c>
      <c r="L24" s="11">
        <f t="shared" si="1"/>
        <v>0.64412238325281801</v>
      </c>
      <c r="M24" s="11">
        <f t="shared" si="2"/>
        <v>0.6102398242509306</v>
      </c>
      <c r="N24" s="11">
        <f t="shared" si="3"/>
        <v>0.68465014377653022</v>
      </c>
      <c r="O24" s="11">
        <f t="shared" si="4"/>
        <v>0.61334641805691847</v>
      </c>
      <c r="P24" s="11">
        <f t="shared" si="5"/>
        <v>0.50958010599266201</v>
      </c>
    </row>
    <row r="25" spans="1:16">
      <c r="A25" s="23">
        <f t="shared" si="0"/>
        <v>6</v>
      </c>
      <c r="B25" s="194" t="str">
        <f>VLOOKUP(A25,Month!A:B,2,FALSE)</f>
        <v>June</v>
      </c>
      <c r="C25" s="114">
        <v>41064</v>
      </c>
      <c r="D25" s="111">
        <v>1.5443</v>
      </c>
      <c r="E25" s="111">
        <v>1.6361000000000001</v>
      </c>
      <c r="F25" s="111">
        <v>1.4534</v>
      </c>
      <c r="G25" s="111">
        <v>1.6281000000000001</v>
      </c>
      <c r="H25" s="111">
        <v>1.9581999999999999</v>
      </c>
      <c r="I25" s="111">
        <v>1.669</v>
      </c>
      <c r="J25" s="111"/>
      <c r="K25" s="114">
        <v>41064</v>
      </c>
      <c r="L25" s="11">
        <f t="shared" si="1"/>
        <v>0.64754257592436704</v>
      </c>
      <c r="M25" s="11">
        <f t="shared" si="2"/>
        <v>0.61120958376627343</v>
      </c>
      <c r="N25" s="11">
        <f t="shared" si="3"/>
        <v>0.6880418329434429</v>
      </c>
      <c r="O25" s="11">
        <f t="shared" si="4"/>
        <v>0.61421288618635217</v>
      </c>
      <c r="P25" s="11">
        <f t="shared" si="5"/>
        <v>0.51067306710244098</v>
      </c>
    </row>
    <row r="26" spans="1:16">
      <c r="A26" s="23">
        <f t="shared" si="0"/>
        <v>6</v>
      </c>
      <c r="B26" s="194"/>
      <c r="C26" s="114">
        <v>41071</v>
      </c>
      <c r="D26" s="111">
        <v>1.5561</v>
      </c>
      <c r="E26" s="111">
        <v>1.6251</v>
      </c>
      <c r="F26" s="111">
        <v>1.4805999999999999</v>
      </c>
      <c r="G26" s="111">
        <v>1.6359999999999999</v>
      </c>
      <c r="H26" s="111">
        <v>1.9642999999999999</v>
      </c>
      <c r="I26" s="111">
        <v>1.6765000000000001</v>
      </c>
      <c r="J26" s="111"/>
      <c r="K26" s="114">
        <v>41071</v>
      </c>
      <c r="L26" s="11">
        <f t="shared" si="1"/>
        <v>0.64263222157958999</v>
      </c>
      <c r="M26" s="11">
        <f t="shared" si="2"/>
        <v>0.61534674789243737</v>
      </c>
      <c r="N26" s="11">
        <f t="shared" si="3"/>
        <v>0.67540186410914493</v>
      </c>
      <c r="O26" s="11">
        <f t="shared" si="4"/>
        <v>0.61124694376528121</v>
      </c>
      <c r="P26" s="11">
        <f t="shared" si="5"/>
        <v>0.50908720663849716</v>
      </c>
    </row>
    <row r="27" spans="1:16">
      <c r="A27" s="23">
        <f t="shared" si="0"/>
        <v>6</v>
      </c>
      <c r="B27" s="194"/>
      <c r="C27" s="114">
        <v>41078</v>
      </c>
      <c r="D27" s="111">
        <v>1.5669</v>
      </c>
      <c r="E27" s="111">
        <v>1.61</v>
      </c>
      <c r="F27" s="111">
        <v>1.4885999999999999</v>
      </c>
      <c r="G27" s="111">
        <v>1.6382000000000001</v>
      </c>
      <c r="H27" s="111">
        <v>1.976</v>
      </c>
      <c r="I27" s="111">
        <v>1.6781999999999999</v>
      </c>
      <c r="J27" s="111"/>
      <c r="K27" s="114">
        <v>41078</v>
      </c>
      <c r="L27" s="11">
        <f t="shared" si="1"/>
        <v>0.63820282085646818</v>
      </c>
      <c r="M27" s="11">
        <f t="shared" si="2"/>
        <v>0.6211180124223602</v>
      </c>
      <c r="N27" s="11">
        <f t="shared" si="3"/>
        <v>0.67177213489184473</v>
      </c>
      <c r="O27" s="11">
        <f t="shared" si="4"/>
        <v>0.61042607740202659</v>
      </c>
      <c r="P27" s="11">
        <f t="shared" si="5"/>
        <v>0.50607287449392713</v>
      </c>
    </row>
    <row r="28" spans="1:16">
      <c r="A28" s="23">
        <f t="shared" si="0"/>
        <v>6</v>
      </c>
      <c r="B28" s="194"/>
      <c r="C28" s="114">
        <v>41085</v>
      </c>
      <c r="D28" s="111">
        <v>1.5584</v>
      </c>
      <c r="E28" s="111">
        <v>1.599</v>
      </c>
      <c r="F28" s="111">
        <v>1.5108999999999999</v>
      </c>
      <c r="G28" s="111">
        <v>1.6464000000000001</v>
      </c>
      <c r="H28" s="111">
        <v>1.9897</v>
      </c>
      <c r="I28" s="111">
        <v>1.6813</v>
      </c>
      <c r="J28" s="111"/>
      <c r="K28" s="114">
        <v>41085</v>
      </c>
      <c r="L28" s="11">
        <f t="shared" si="1"/>
        <v>0.64168377823408629</v>
      </c>
      <c r="M28" s="11">
        <f t="shared" si="2"/>
        <v>0.62539086929330834</v>
      </c>
      <c r="N28" s="11">
        <f t="shared" si="3"/>
        <v>0.66185717122245025</v>
      </c>
      <c r="O28" s="11">
        <f t="shared" si="4"/>
        <v>0.60738581146744408</v>
      </c>
      <c r="P28" s="11">
        <f t="shared" si="5"/>
        <v>0.50258832989897972</v>
      </c>
    </row>
    <row r="29" spans="1:16">
      <c r="A29" s="23">
        <f t="shared" si="0"/>
        <v>7</v>
      </c>
      <c r="B29" s="194" t="str">
        <f>VLOOKUP(A29,Month!A:B,2,FALSE)</f>
        <v>July</v>
      </c>
      <c r="C29" s="114">
        <v>41092</v>
      </c>
      <c r="D29" s="111">
        <v>1.5598000000000001</v>
      </c>
      <c r="E29" s="111">
        <v>1.6036999999999999</v>
      </c>
      <c r="F29" s="111">
        <v>1.5165999999999999</v>
      </c>
      <c r="G29" s="111">
        <v>1.6173</v>
      </c>
      <c r="H29" s="111">
        <v>1.9773000000000001</v>
      </c>
      <c r="I29" s="111">
        <v>1.6919</v>
      </c>
      <c r="J29" s="111"/>
      <c r="K29" s="114">
        <v>41092</v>
      </c>
      <c r="L29" s="11">
        <f t="shared" si="1"/>
        <v>0.64110783433773555</v>
      </c>
      <c r="M29" s="11">
        <f t="shared" si="2"/>
        <v>0.62355802207395405</v>
      </c>
      <c r="N29" s="11">
        <f t="shared" si="3"/>
        <v>0.65936964262165376</v>
      </c>
      <c r="O29" s="11">
        <f t="shared" si="4"/>
        <v>0.61831447474185375</v>
      </c>
      <c r="P29" s="11">
        <f t="shared" si="5"/>
        <v>0.50574015071056488</v>
      </c>
    </row>
    <row r="30" spans="1:16">
      <c r="A30" s="23">
        <f t="shared" si="0"/>
        <v>7</v>
      </c>
      <c r="B30" s="194"/>
      <c r="C30" s="114">
        <v>41099</v>
      </c>
      <c r="D30" s="111">
        <v>1.5504</v>
      </c>
      <c r="E30" s="111">
        <v>1.5991</v>
      </c>
      <c r="F30" s="111">
        <v>1.5226</v>
      </c>
      <c r="G30" s="111">
        <v>1.6315</v>
      </c>
      <c r="H30" s="111">
        <v>1.9996</v>
      </c>
      <c r="I30" s="111">
        <v>1.6881999999999999</v>
      </c>
      <c r="J30" s="111"/>
      <c r="K30" s="114">
        <v>41099</v>
      </c>
      <c r="L30" s="11">
        <f>1/D29</f>
        <v>0.64110783433773555</v>
      </c>
      <c r="M30" s="11">
        <f t="shared" si="2"/>
        <v>0.62535176036520546</v>
      </c>
      <c r="N30" s="11">
        <f t="shared" si="3"/>
        <v>0.65677131222908181</v>
      </c>
      <c r="O30" s="11">
        <f t="shared" si="4"/>
        <v>0.61293288384921851</v>
      </c>
      <c r="P30" s="11">
        <f t="shared" si="5"/>
        <v>0.50010002000400078</v>
      </c>
    </row>
    <row r="31" spans="1:16">
      <c r="A31" s="23">
        <f t="shared" si="0"/>
        <v>7</v>
      </c>
      <c r="B31" s="194"/>
      <c r="C31" s="114">
        <v>41106</v>
      </c>
      <c r="D31" s="111">
        <v>1.5645</v>
      </c>
      <c r="E31" s="111">
        <v>1.6172</v>
      </c>
      <c r="F31" s="111">
        <v>1.5258</v>
      </c>
      <c r="G31" s="111">
        <v>1.6456</v>
      </c>
      <c r="H31" s="111">
        <v>1.9931000000000001</v>
      </c>
      <c r="I31" s="111">
        <v>1.6954</v>
      </c>
      <c r="J31" s="111"/>
      <c r="K31" s="114">
        <v>41106</v>
      </c>
      <c r="L31" s="11">
        <f>1/D30</f>
        <v>0.64499484004127972</v>
      </c>
      <c r="M31" s="11">
        <f t="shared" si="2"/>
        <v>0.61835270838486278</v>
      </c>
      <c r="N31" s="11">
        <f t="shared" si="3"/>
        <v>0.65539389172892903</v>
      </c>
      <c r="O31" s="11">
        <f t="shared" si="4"/>
        <v>0.60768108896451145</v>
      </c>
      <c r="P31" s="11">
        <f t="shared" si="5"/>
        <v>0.5017309718528925</v>
      </c>
    </row>
    <row r="32" spans="1:16">
      <c r="A32" s="23">
        <f t="shared" si="0"/>
        <v>7</v>
      </c>
      <c r="B32" s="194"/>
      <c r="C32" s="114">
        <v>41113</v>
      </c>
      <c r="D32" s="111">
        <v>1.5587</v>
      </c>
      <c r="E32" s="111">
        <v>1.6354</v>
      </c>
      <c r="F32" s="111">
        <v>1.5570999999999999</v>
      </c>
      <c r="G32" s="111">
        <v>1.6476999999999999</v>
      </c>
      <c r="H32" s="111">
        <v>1.9821</v>
      </c>
      <c r="I32" s="111">
        <v>1.7056</v>
      </c>
      <c r="J32" s="111"/>
      <c r="K32" s="114">
        <v>41113</v>
      </c>
      <c r="L32" s="11">
        <f t="shared" si="1"/>
        <v>0.64156027458779752</v>
      </c>
      <c r="M32" s="11">
        <f t="shared" si="2"/>
        <v>0.61147119970649388</v>
      </c>
      <c r="N32" s="11">
        <f t="shared" si="3"/>
        <v>0.64221951062873295</v>
      </c>
      <c r="O32" s="11">
        <f t="shared" si="4"/>
        <v>0.60690659707471017</v>
      </c>
      <c r="P32" s="11">
        <f t="shared" si="5"/>
        <v>0.50451541294586555</v>
      </c>
    </row>
    <row r="33" spans="1:16">
      <c r="A33" s="23">
        <f t="shared" si="0"/>
        <v>7</v>
      </c>
      <c r="B33" s="194"/>
      <c r="C33" s="114">
        <v>41120</v>
      </c>
      <c r="D33" s="111">
        <v>1.5610999999999999</v>
      </c>
      <c r="E33" s="111">
        <v>1.6334</v>
      </c>
      <c r="F33" s="111">
        <v>1.5907</v>
      </c>
      <c r="G33" s="111">
        <v>1.6863999999999999</v>
      </c>
      <c r="H33" s="111">
        <v>1.9450000000000001</v>
      </c>
      <c r="I33" s="111">
        <v>1.7139</v>
      </c>
      <c r="J33" s="111"/>
      <c r="K33" s="114">
        <v>41120</v>
      </c>
      <c r="L33" s="11">
        <f t="shared" si="1"/>
        <v>0.64057395426301966</v>
      </c>
      <c r="M33" s="11">
        <f t="shared" si="2"/>
        <v>0.61221990939145343</v>
      </c>
      <c r="N33" s="11">
        <f t="shared" si="3"/>
        <v>0.62865405167536303</v>
      </c>
      <c r="O33" s="11">
        <f t="shared" si="4"/>
        <v>0.59297912713472489</v>
      </c>
      <c r="P33" s="11">
        <f t="shared" si="5"/>
        <v>0.51413881748071977</v>
      </c>
    </row>
    <row r="34" spans="1:16">
      <c r="A34" s="23">
        <f t="shared" si="0"/>
        <v>8</v>
      </c>
      <c r="B34" s="194" t="str">
        <f>VLOOKUP(A34,Month!A:B,2,FALSE)</f>
        <v>August</v>
      </c>
      <c r="C34" s="114">
        <v>41127</v>
      </c>
      <c r="D34" s="111">
        <v>1.5628</v>
      </c>
      <c r="E34" s="111">
        <v>1.6257999999999999</v>
      </c>
      <c r="F34" s="111">
        <v>1.5701000000000001</v>
      </c>
      <c r="G34" s="111">
        <v>1.6515</v>
      </c>
      <c r="H34" s="111">
        <v>1.8838999999999999</v>
      </c>
      <c r="I34" s="111">
        <v>1.6828000000000001</v>
      </c>
      <c r="J34" s="111"/>
      <c r="K34" s="114">
        <v>41127</v>
      </c>
      <c r="L34" s="11">
        <f t="shared" si="1"/>
        <v>0.63987714358843106</v>
      </c>
      <c r="M34" s="11">
        <f t="shared" si="2"/>
        <v>0.61508180588018213</v>
      </c>
      <c r="N34" s="11">
        <f t="shared" si="3"/>
        <v>0.63690210814597792</v>
      </c>
      <c r="O34" s="11">
        <f t="shared" si="4"/>
        <v>0.60551014229488342</v>
      </c>
      <c r="P34" s="11">
        <f t="shared" si="5"/>
        <v>0.53081373745952543</v>
      </c>
    </row>
    <row r="35" spans="1:16">
      <c r="A35" s="23">
        <f t="shared" si="0"/>
        <v>8</v>
      </c>
      <c r="B35" s="194"/>
      <c r="C35" s="114">
        <v>41134</v>
      </c>
      <c r="D35" s="111">
        <v>1.5704</v>
      </c>
      <c r="E35" s="111">
        <v>1.6484000000000001</v>
      </c>
      <c r="F35" s="111">
        <v>1.5598000000000001</v>
      </c>
      <c r="G35" s="111">
        <v>1.6445000000000001</v>
      </c>
      <c r="H35" s="111">
        <v>1.8647</v>
      </c>
      <c r="I35" s="111">
        <v>1.6793</v>
      </c>
      <c r="J35" s="111"/>
      <c r="K35" s="114">
        <v>41134</v>
      </c>
      <c r="L35" s="11">
        <f t="shared" si="1"/>
        <v>0.63678043810494145</v>
      </c>
      <c r="M35" s="11">
        <f t="shared" si="2"/>
        <v>0.60664887163309877</v>
      </c>
      <c r="N35" s="11">
        <f t="shared" si="3"/>
        <v>0.64110783433773555</v>
      </c>
      <c r="O35" s="11">
        <f t="shared" si="4"/>
        <v>0.60808756460930369</v>
      </c>
      <c r="P35" s="11">
        <f t="shared" si="5"/>
        <v>0.53627929425644871</v>
      </c>
    </row>
    <row r="36" spans="1:16">
      <c r="A36" s="23">
        <f t="shared" si="0"/>
        <v>8</v>
      </c>
      <c r="B36" s="194"/>
      <c r="C36" s="114">
        <v>41141</v>
      </c>
      <c r="D36" s="111">
        <v>1.5788</v>
      </c>
      <c r="E36" s="111">
        <v>1.6412</v>
      </c>
      <c r="F36" s="111">
        <v>1.5492999999999999</v>
      </c>
      <c r="G36" s="111">
        <v>1.6322000000000001</v>
      </c>
      <c r="H36" s="111">
        <v>1.8349</v>
      </c>
      <c r="I36" s="111">
        <v>1.6644000000000001</v>
      </c>
      <c r="J36" s="111"/>
      <c r="K36" s="114">
        <v>41141</v>
      </c>
      <c r="L36" s="11">
        <f t="shared" si="1"/>
        <v>0.63339244996199651</v>
      </c>
      <c r="M36" s="11">
        <f t="shared" si="2"/>
        <v>0.60931026078479167</v>
      </c>
      <c r="N36" s="11">
        <f t="shared" si="3"/>
        <v>0.64545278512876791</v>
      </c>
      <c r="O36" s="11">
        <f t="shared" si="4"/>
        <v>0.61267001592942039</v>
      </c>
      <c r="P36" s="11">
        <f t="shared" si="5"/>
        <v>0.54498882772903157</v>
      </c>
    </row>
    <row r="37" spans="1:16">
      <c r="A37" s="23">
        <f t="shared" si="0"/>
        <v>8</v>
      </c>
      <c r="B37" s="194"/>
      <c r="C37" s="114">
        <v>41148</v>
      </c>
      <c r="D37" s="111">
        <v>1.5826</v>
      </c>
      <c r="E37" s="111">
        <v>1.6281000000000001</v>
      </c>
      <c r="F37" s="111">
        <v>1.5426</v>
      </c>
      <c r="G37" s="111">
        <v>1.6278999999999999</v>
      </c>
      <c r="H37" s="111">
        <v>1.7756000000000001</v>
      </c>
      <c r="I37" s="111">
        <v>1.6366000000000001</v>
      </c>
      <c r="J37" s="111"/>
      <c r="K37" s="114">
        <v>41148</v>
      </c>
      <c r="L37" s="11">
        <f t="shared" si="1"/>
        <v>0.63187160369013018</v>
      </c>
      <c r="M37" s="11">
        <f t="shared" si="2"/>
        <v>0.61421288618635217</v>
      </c>
      <c r="N37" s="11">
        <f t="shared" si="3"/>
        <v>0.64825619084662256</v>
      </c>
      <c r="O37" s="11">
        <f t="shared" si="4"/>
        <v>0.61428834695005841</v>
      </c>
      <c r="P37" s="11">
        <f t="shared" si="5"/>
        <v>0.56318990763685517</v>
      </c>
    </row>
    <row r="38" spans="1:16">
      <c r="A38" s="23">
        <f t="shared" si="0"/>
        <v>9</v>
      </c>
      <c r="B38" s="194" t="str">
        <f>VLOOKUP(A38,Month!A:B,2,FALSE)</f>
        <v>September</v>
      </c>
      <c r="C38" s="114">
        <v>41155</v>
      </c>
      <c r="D38" s="111">
        <v>1.591</v>
      </c>
      <c r="E38" s="111">
        <v>1.5987</v>
      </c>
      <c r="F38" s="111">
        <v>1.5416000000000001</v>
      </c>
      <c r="G38" s="111">
        <v>1.6600999999999999</v>
      </c>
      <c r="H38" s="111">
        <v>1.7630999999999999</v>
      </c>
      <c r="I38" s="111">
        <v>1.6480999999999999</v>
      </c>
      <c r="J38" s="111"/>
      <c r="K38" s="114">
        <v>41155</v>
      </c>
      <c r="L38" s="11">
        <f t="shared" si="1"/>
        <v>0.62853551225644255</v>
      </c>
      <c r="M38" s="11">
        <f t="shared" si="2"/>
        <v>0.62550822543316442</v>
      </c>
      <c r="N38" s="11">
        <f t="shared" si="3"/>
        <v>0.64867669953295271</v>
      </c>
      <c r="O38" s="11">
        <f t="shared" si="4"/>
        <v>0.60237335100295164</v>
      </c>
      <c r="P38" s="11">
        <f t="shared" si="5"/>
        <v>0.56718280301741253</v>
      </c>
    </row>
    <row r="39" spans="1:16">
      <c r="A39" s="23">
        <f t="shared" si="0"/>
        <v>9</v>
      </c>
      <c r="B39" s="194"/>
      <c r="C39" s="114">
        <v>41162</v>
      </c>
      <c r="D39" s="111">
        <v>1.6084000000000001</v>
      </c>
      <c r="E39" s="111">
        <v>1.5817000000000001</v>
      </c>
      <c r="F39" s="111">
        <v>1.5522</v>
      </c>
      <c r="G39" s="111">
        <v>1.6468</v>
      </c>
      <c r="H39" s="111">
        <v>1.8010999999999999</v>
      </c>
      <c r="I39" s="111">
        <v>1.6455</v>
      </c>
      <c r="J39" s="111"/>
      <c r="K39" s="114">
        <v>41162</v>
      </c>
      <c r="L39" s="11">
        <f t="shared" si="1"/>
        <v>0.62173588659537427</v>
      </c>
      <c r="M39" s="11">
        <f t="shared" si="2"/>
        <v>0.63223114370613898</v>
      </c>
      <c r="N39" s="11">
        <f t="shared" si="3"/>
        <v>0.64424687540265424</v>
      </c>
      <c r="O39" s="11">
        <f t="shared" si="4"/>
        <v>0.6072382803011902</v>
      </c>
      <c r="P39" s="11">
        <f t="shared" si="5"/>
        <v>0.55521625673199715</v>
      </c>
    </row>
    <row r="40" spans="1:16">
      <c r="A40" s="23">
        <f t="shared" si="0"/>
        <v>9</v>
      </c>
      <c r="B40" s="194"/>
      <c r="C40" s="114">
        <v>41169</v>
      </c>
      <c r="D40" s="111">
        <v>1.6235999999999999</v>
      </c>
      <c r="E40" s="111">
        <v>1.5568</v>
      </c>
      <c r="F40" s="111">
        <v>1.5661</v>
      </c>
      <c r="G40" s="111">
        <v>1.6213</v>
      </c>
      <c r="H40" s="111">
        <v>1.847</v>
      </c>
      <c r="I40" s="111">
        <v>1.6477999999999999</v>
      </c>
      <c r="J40" s="111"/>
      <c r="K40" s="114">
        <v>41169</v>
      </c>
      <c r="L40" s="11">
        <f t="shared" si="1"/>
        <v>0.61591525006159153</v>
      </c>
      <c r="M40" s="11">
        <f t="shared" si="2"/>
        <v>0.64234326824254884</v>
      </c>
      <c r="N40" s="11">
        <f t="shared" si="3"/>
        <v>0.63852882957665535</v>
      </c>
      <c r="O40" s="11">
        <f t="shared" si="4"/>
        <v>0.61678899648430274</v>
      </c>
      <c r="P40" s="11">
        <f t="shared" si="5"/>
        <v>0.54141851651326478</v>
      </c>
    </row>
    <row r="41" spans="1:16">
      <c r="A41" s="23">
        <f t="shared" si="0"/>
        <v>9</v>
      </c>
      <c r="B41" s="194"/>
      <c r="C41" s="114">
        <v>41176</v>
      </c>
      <c r="D41" s="111">
        <v>1.6185</v>
      </c>
      <c r="E41" s="111">
        <v>1.5620000000000001</v>
      </c>
      <c r="F41" s="111">
        <v>1.5790999999999999</v>
      </c>
      <c r="G41" s="111">
        <v>1.5945</v>
      </c>
      <c r="H41" s="111">
        <v>1.7808999999999999</v>
      </c>
      <c r="I41" s="111">
        <v>1.6291</v>
      </c>
      <c r="J41" s="111"/>
      <c r="K41" s="114">
        <v>41176</v>
      </c>
      <c r="L41" s="11">
        <f t="shared" si="1"/>
        <v>0.61785603954278656</v>
      </c>
      <c r="M41" s="11">
        <f t="shared" si="2"/>
        <v>0.6402048655569782</v>
      </c>
      <c r="N41" s="11">
        <f t="shared" si="3"/>
        <v>0.63327211702868724</v>
      </c>
      <c r="O41" s="11">
        <f t="shared" si="4"/>
        <v>0.62715584822828474</v>
      </c>
      <c r="P41" s="11">
        <f t="shared" si="5"/>
        <v>0.56151384131618842</v>
      </c>
    </row>
    <row r="42" spans="1:16">
      <c r="A42" s="23">
        <f t="shared" si="0"/>
        <v>10</v>
      </c>
      <c r="B42" s="194" t="str">
        <f>VLOOKUP(A42,Month!A:B,2,FALSE)</f>
        <v>October</v>
      </c>
      <c r="C42" s="114">
        <v>41183</v>
      </c>
      <c r="D42" s="111">
        <v>1.6143000000000001</v>
      </c>
      <c r="E42" s="111">
        <v>1.5438000000000001</v>
      </c>
      <c r="F42" s="111">
        <v>1.5892999999999999</v>
      </c>
      <c r="G42" s="111">
        <v>1.5941000000000001</v>
      </c>
      <c r="H42" s="111">
        <v>1.7309000000000001</v>
      </c>
      <c r="I42" s="111">
        <v>1.6145</v>
      </c>
      <c r="J42" s="111"/>
      <c r="K42" s="114">
        <v>41183</v>
      </c>
      <c r="L42" s="11">
        <f t="shared" si="1"/>
        <v>0.61946354457040198</v>
      </c>
      <c r="M42" s="11">
        <f t="shared" si="2"/>
        <v>0.64775229952066327</v>
      </c>
      <c r="N42" s="11">
        <f t="shared" si="3"/>
        <v>0.62920782734537217</v>
      </c>
      <c r="O42" s="11">
        <f t="shared" si="4"/>
        <v>0.62731321748949243</v>
      </c>
      <c r="P42" s="11">
        <f t="shared" si="5"/>
        <v>0.57773412675486735</v>
      </c>
    </row>
    <row r="43" spans="1:16">
      <c r="A43" s="23">
        <f t="shared" si="0"/>
        <v>10</v>
      </c>
      <c r="B43" s="194"/>
      <c r="C43" s="114">
        <v>41190</v>
      </c>
      <c r="D43" s="111">
        <v>1.6035999999999999</v>
      </c>
      <c r="E43" s="111">
        <v>1.5706</v>
      </c>
      <c r="F43" s="111">
        <v>1.5921000000000001</v>
      </c>
      <c r="G43" s="111">
        <v>1.6039000000000001</v>
      </c>
      <c r="H43" s="111">
        <v>1.7365999999999999</v>
      </c>
      <c r="I43" s="111">
        <v>1.62</v>
      </c>
      <c r="J43" s="111"/>
      <c r="K43" s="114">
        <v>41190</v>
      </c>
      <c r="L43" s="11">
        <f t="shared" si="1"/>
        <v>0.62359690695934156</v>
      </c>
      <c r="M43" s="11">
        <f t="shared" si="2"/>
        <v>0.63669935056666238</v>
      </c>
      <c r="N43" s="11">
        <f t="shared" si="3"/>
        <v>0.6281012499214873</v>
      </c>
      <c r="O43" s="11">
        <f t="shared" si="4"/>
        <v>0.62348026684955415</v>
      </c>
      <c r="P43" s="11">
        <f t="shared" si="5"/>
        <v>0.57583784406311189</v>
      </c>
    </row>
    <row r="44" spans="1:16">
      <c r="A44" s="23">
        <f t="shared" si="0"/>
        <v>10</v>
      </c>
      <c r="B44" s="194"/>
      <c r="C44" s="114">
        <v>41197</v>
      </c>
      <c r="D44" s="111"/>
      <c r="E44" s="111">
        <v>1.5801000000000001</v>
      </c>
      <c r="F44" s="111">
        <v>1.5757000000000001</v>
      </c>
      <c r="G44" s="111">
        <v>1.6455</v>
      </c>
      <c r="H44" s="111">
        <v>1.6434</v>
      </c>
      <c r="I44" s="111">
        <v>1.6112</v>
      </c>
      <c r="J44" s="111"/>
      <c r="K44" s="114">
        <v>41197</v>
      </c>
      <c r="L44" s="11" t="e">
        <f t="shared" si="1"/>
        <v>#DIV/0!</v>
      </c>
      <c r="M44" s="11">
        <f t="shared" si="2"/>
        <v>0.63287133725713562</v>
      </c>
      <c r="N44" s="11">
        <f t="shared" si="3"/>
        <v>0.63463857333248708</v>
      </c>
      <c r="O44" s="11">
        <f t="shared" si="4"/>
        <v>0.60771801883925858</v>
      </c>
      <c r="P44" s="11">
        <f t="shared" si="5"/>
        <v>0.60849458439819881</v>
      </c>
    </row>
    <row r="45" spans="1:16">
      <c r="A45" s="23">
        <f t="shared" si="0"/>
        <v>10</v>
      </c>
      <c r="B45" s="194"/>
      <c r="C45" s="114">
        <v>41204</v>
      </c>
      <c r="D45" s="111"/>
      <c r="E45" s="111">
        <v>1.6002000000000001</v>
      </c>
      <c r="F45" s="111">
        <v>1.5857000000000001</v>
      </c>
      <c r="G45" s="111">
        <v>1.6420999999999999</v>
      </c>
      <c r="H45" s="111">
        <v>1.5980000000000001</v>
      </c>
      <c r="I45" s="111">
        <v>1.6065</v>
      </c>
      <c r="J45" s="111"/>
      <c r="K45" s="114">
        <v>41204</v>
      </c>
      <c r="L45" s="11" t="e">
        <f t="shared" si="1"/>
        <v>#DIV/0!</v>
      </c>
      <c r="M45" s="11">
        <f t="shared" si="2"/>
        <v>0.62492188476440447</v>
      </c>
      <c r="N45" s="11">
        <f t="shared" si="3"/>
        <v>0.63063631203884718</v>
      </c>
      <c r="O45" s="11">
        <f t="shared" si="4"/>
        <v>0.60897631082150905</v>
      </c>
      <c r="P45" s="11">
        <f t="shared" si="5"/>
        <v>0.62578222778473092</v>
      </c>
    </row>
    <row r="46" spans="1:16">
      <c r="A46" s="23">
        <f t="shared" si="0"/>
        <v>10</v>
      </c>
      <c r="B46" s="194"/>
      <c r="C46" s="114">
        <v>41211</v>
      </c>
      <c r="D46" s="111"/>
      <c r="E46" s="111">
        <v>1.5993999999999999</v>
      </c>
      <c r="F46" s="111">
        <v>1.6144000000000001</v>
      </c>
      <c r="G46" s="111">
        <v>1.6476999999999999</v>
      </c>
      <c r="H46" s="111">
        <v>1.5942000000000001</v>
      </c>
      <c r="I46" s="111">
        <v>1.6138999999999999</v>
      </c>
      <c r="J46" s="111"/>
      <c r="K46" s="114">
        <v>41211</v>
      </c>
      <c r="L46" s="11" t="e">
        <f t="shared" si="1"/>
        <v>#DIV/0!</v>
      </c>
      <c r="M46" s="11">
        <f t="shared" si="2"/>
        <v>0.62523446292359641</v>
      </c>
      <c r="N46" s="11">
        <f t="shared" si="3"/>
        <v>0.61942517343904857</v>
      </c>
      <c r="O46" s="11">
        <f t="shared" si="4"/>
        <v>0.60690659707471017</v>
      </c>
      <c r="P46" s="11">
        <f t="shared" si="5"/>
        <v>0.62727386777066862</v>
      </c>
    </row>
    <row r="47" spans="1:16">
      <c r="A47" s="23">
        <f t="shared" si="0"/>
        <v>11</v>
      </c>
      <c r="B47" s="194" t="str">
        <f>VLOOKUP(A47,Month!A:B,2,FALSE)</f>
        <v>November</v>
      </c>
      <c r="C47" s="114">
        <v>41218</v>
      </c>
      <c r="D47" s="111"/>
      <c r="E47" s="111">
        <v>1.5986</v>
      </c>
      <c r="F47" s="111">
        <v>1.6125</v>
      </c>
      <c r="G47" s="111">
        <v>1.6649</v>
      </c>
      <c r="H47" s="111">
        <v>1.5078</v>
      </c>
      <c r="I47" s="111">
        <v>1.6006</v>
      </c>
      <c r="J47" s="111"/>
      <c r="K47" s="114">
        <v>41218</v>
      </c>
      <c r="L47" s="11" t="e">
        <f t="shared" si="1"/>
        <v>#DIV/0!</v>
      </c>
      <c r="M47" s="11">
        <f t="shared" si="2"/>
        <v>0.62554735393469285</v>
      </c>
      <c r="N47" s="11">
        <f t="shared" si="3"/>
        <v>0.62015503875968991</v>
      </c>
      <c r="O47" s="11">
        <f t="shared" si="4"/>
        <v>0.60063667487536787</v>
      </c>
      <c r="P47" s="11">
        <f t="shared" si="5"/>
        <v>0.66321793341291946</v>
      </c>
    </row>
    <row r="48" spans="1:16">
      <c r="A48" s="23">
        <f t="shared" si="0"/>
        <v>11</v>
      </c>
      <c r="B48" s="194"/>
      <c r="C48" s="114">
        <v>41225</v>
      </c>
      <c r="D48" s="111"/>
      <c r="E48" s="111">
        <v>1.5819000000000001</v>
      </c>
      <c r="F48" s="111">
        <v>1.5983000000000001</v>
      </c>
      <c r="G48" s="111">
        <v>1.6696</v>
      </c>
      <c r="H48" s="111">
        <v>1.4954000000000001</v>
      </c>
      <c r="I48" s="111">
        <v>1.5863</v>
      </c>
      <c r="J48" s="111"/>
      <c r="K48" s="114">
        <v>41225</v>
      </c>
      <c r="L48" s="11" t="e">
        <f t="shared" si="1"/>
        <v>#DIV/0!</v>
      </c>
      <c r="M48" s="11">
        <f t="shared" si="2"/>
        <v>0.63215121056956824</v>
      </c>
      <c r="N48" s="11">
        <f t="shared" si="3"/>
        <v>0.62566476881686794</v>
      </c>
      <c r="O48" s="11">
        <f t="shared" si="4"/>
        <v>0.59894585529468136</v>
      </c>
      <c r="P48" s="11">
        <f t="shared" si="5"/>
        <v>0.66871740002674862</v>
      </c>
    </row>
    <row r="49" spans="1:16">
      <c r="A49" s="23">
        <f t="shared" si="0"/>
        <v>11</v>
      </c>
      <c r="B49" s="194"/>
      <c r="C49" s="114">
        <v>41232</v>
      </c>
      <c r="D49" s="111"/>
      <c r="E49" s="111">
        <v>1.5559000000000001</v>
      </c>
      <c r="F49" s="111">
        <v>1.5882000000000001</v>
      </c>
      <c r="G49" s="111">
        <v>1.6576</v>
      </c>
      <c r="H49" s="111">
        <v>1.5247999999999999</v>
      </c>
      <c r="I49" s="111">
        <v>1.5851999999999999</v>
      </c>
      <c r="J49" s="111"/>
      <c r="K49" s="114">
        <v>41232</v>
      </c>
      <c r="L49" s="11" t="e">
        <f t="shared" si="1"/>
        <v>#DIV/0!</v>
      </c>
      <c r="M49" s="11">
        <f t="shared" si="2"/>
        <v>0.64271482743106878</v>
      </c>
      <c r="N49" s="11">
        <f t="shared" si="3"/>
        <v>0.62964362171011201</v>
      </c>
      <c r="O49" s="11">
        <f t="shared" si="4"/>
        <v>0.60328185328185324</v>
      </c>
      <c r="P49" s="11">
        <f t="shared" si="5"/>
        <v>0.65582371458551947</v>
      </c>
    </row>
    <row r="50" spans="1:16">
      <c r="A50" s="23">
        <f t="shared" si="0"/>
        <v>11</v>
      </c>
      <c r="B50" s="194"/>
      <c r="C50" s="114">
        <v>41239</v>
      </c>
      <c r="D50" s="111"/>
      <c r="E50" s="111">
        <v>1.5640000000000001</v>
      </c>
      <c r="F50" s="111">
        <v>1.5575000000000001</v>
      </c>
      <c r="G50" s="111">
        <v>1.6585000000000001</v>
      </c>
      <c r="H50" s="111">
        <v>1.4794</v>
      </c>
      <c r="I50" s="111">
        <v>1.5648</v>
      </c>
      <c r="J50" s="111"/>
      <c r="K50" s="114">
        <v>41239</v>
      </c>
      <c r="L50" s="11" t="e">
        <f t="shared" si="1"/>
        <v>#DIV/0!</v>
      </c>
      <c r="M50" s="11">
        <f t="shared" si="2"/>
        <v>0.63938618925831203</v>
      </c>
      <c r="N50" s="11">
        <f t="shared" si="3"/>
        <v>0.6420545746388443</v>
      </c>
      <c r="O50" s="11">
        <f t="shared" si="4"/>
        <v>0.60295447693699122</v>
      </c>
      <c r="P50" s="11">
        <f t="shared" si="5"/>
        <v>0.67594970934162502</v>
      </c>
    </row>
    <row r="51" spans="1:16">
      <c r="A51" s="23">
        <f t="shared" si="0"/>
        <v>12</v>
      </c>
      <c r="B51" s="194" t="str">
        <f>VLOOKUP(A51,Month!A:B,2,FALSE)</f>
        <v>December</v>
      </c>
      <c r="C51" s="114">
        <v>41246</v>
      </c>
      <c r="D51" s="111"/>
      <c r="E51" s="111">
        <v>1.5648</v>
      </c>
      <c r="F51" s="111">
        <v>1.5759000000000001</v>
      </c>
      <c r="G51" s="111">
        <v>1.6276999999999999</v>
      </c>
      <c r="H51" s="111">
        <v>1.4853000000000001</v>
      </c>
      <c r="I51" s="111">
        <v>1.5633999999999999</v>
      </c>
      <c r="J51" s="111"/>
      <c r="K51" s="114">
        <v>41246</v>
      </c>
      <c r="L51" s="11" t="e">
        <f t="shared" si="1"/>
        <v>#DIV/0!</v>
      </c>
      <c r="M51" s="11">
        <f t="shared" si="2"/>
        <v>0.63905930470347649</v>
      </c>
      <c r="N51" s="11">
        <f t="shared" si="3"/>
        <v>0.63455803033187386</v>
      </c>
      <c r="O51" s="11">
        <f t="shared" si="4"/>
        <v>0.61436382625790997</v>
      </c>
      <c r="P51" s="11">
        <f t="shared" si="5"/>
        <v>0.67326466033797883</v>
      </c>
    </row>
    <row r="52" spans="1:16">
      <c r="A52" s="23">
        <f t="shared" si="0"/>
        <v>12</v>
      </c>
      <c r="B52" s="194"/>
      <c r="C52" s="114">
        <v>41253</v>
      </c>
      <c r="D52" s="111"/>
      <c r="E52" s="111">
        <v>1.5536000000000001</v>
      </c>
      <c r="F52" s="111">
        <v>1.5649999999999999</v>
      </c>
      <c r="G52" s="111">
        <v>1.6234999999999999</v>
      </c>
      <c r="H52" s="111">
        <v>1.5202</v>
      </c>
      <c r="I52" s="111">
        <v>1.5656000000000001</v>
      </c>
      <c r="J52" s="111"/>
      <c r="K52" s="114">
        <v>41253</v>
      </c>
      <c r="L52" s="11" t="e">
        <f t="shared" si="1"/>
        <v>#DIV/0!</v>
      </c>
      <c r="M52" s="11">
        <f t="shared" si="2"/>
        <v>0.64366632337796081</v>
      </c>
      <c r="N52" s="11">
        <f t="shared" si="3"/>
        <v>0.63897763578274758</v>
      </c>
      <c r="O52" s="11">
        <f t="shared" si="4"/>
        <v>0.61595318755774564</v>
      </c>
      <c r="P52" s="11">
        <f t="shared" si="5"/>
        <v>0.65780818313379819</v>
      </c>
    </row>
    <row r="53" spans="1:16">
      <c r="A53" s="23">
        <f t="shared" si="0"/>
        <v>12</v>
      </c>
      <c r="B53" s="194"/>
      <c r="C53" s="114">
        <v>41260</v>
      </c>
      <c r="D53" s="111"/>
      <c r="E53" s="111">
        <v>1.5638000000000001</v>
      </c>
      <c r="F53" s="111">
        <v>1.5457000000000001</v>
      </c>
      <c r="G53" s="111">
        <v>1.5992999999999999</v>
      </c>
      <c r="H53" s="111">
        <v>1.4745999999999999</v>
      </c>
      <c r="I53" s="111">
        <v>1.5513999999999999</v>
      </c>
      <c r="J53" s="111"/>
      <c r="K53" s="114">
        <v>41260</v>
      </c>
      <c r="L53" s="11" t="e">
        <f t="shared" si="1"/>
        <v>#DIV/0!</v>
      </c>
      <c r="M53" s="11">
        <f t="shared" si="2"/>
        <v>0.639467962655071</v>
      </c>
      <c r="N53" s="11">
        <f t="shared" si="3"/>
        <v>0.64695607168273273</v>
      </c>
      <c r="O53" s="11">
        <f t="shared" si="4"/>
        <v>0.62527355718126687</v>
      </c>
      <c r="P53" s="11">
        <f t="shared" si="5"/>
        <v>0.67815000678150006</v>
      </c>
    </row>
    <row r="54" spans="1:16">
      <c r="A54" s="23">
        <f t="shared" si="0"/>
        <v>12</v>
      </c>
      <c r="B54" s="194"/>
      <c r="C54" s="114">
        <v>41267</v>
      </c>
      <c r="D54" s="111"/>
      <c r="E54" s="111">
        <v>1.5522</v>
      </c>
      <c r="F54" s="111">
        <v>1.5396000000000001</v>
      </c>
      <c r="G54" s="111">
        <v>1.6066</v>
      </c>
      <c r="H54" s="111">
        <v>1.4535</v>
      </c>
      <c r="I54" s="111">
        <v>1.5436000000000001</v>
      </c>
      <c r="J54" s="111"/>
      <c r="K54" s="114">
        <v>41267</v>
      </c>
      <c r="L54" s="11" t="e">
        <f t="shared" si="1"/>
        <v>#DIV/0!</v>
      </c>
      <c r="M54" s="11">
        <f t="shared" si="2"/>
        <v>0.64424687540265424</v>
      </c>
      <c r="N54" s="11">
        <f t="shared" si="3"/>
        <v>0.64951935567679908</v>
      </c>
      <c r="O54" s="11">
        <f t="shared" si="4"/>
        <v>0.62243246607743064</v>
      </c>
      <c r="P54" s="11">
        <f t="shared" si="5"/>
        <v>0.68799449604403162</v>
      </c>
    </row>
    <row r="55" spans="1:16">
      <c r="C55" s="111" t="s">
        <v>235</v>
      </c>
      <c r="D55" s="111">
        <v>1.552</v>
      </c>
      <c r="E55" s="111">
        <v>1.6037999999999999</v>
      </c>
      <c r="F55" s="111">
        <v>1.5456000000000001</v>
      </c>
      <c r="G55" s="111">
        <v>1.5656000000000001</v>
      </c>
      <c r="H55" s="111">
        <v>1.8573999999999999</v>
      </c>
      <c r="I55" s="111">
        <v>1.6419999999999999</v>
      </c>
      <c r="J55" s="111"/>
    </row>
  </sheetData>
  <mergeCells count="12">
    <mergeCell ref="B51:B54"/>
    <mergeCell ref="B2:B7"/>
    <mergeCell ref="B8:B11"/>
    <mergeCell ref="B12:B15"/>
    <mergeCell ref="B25:B28"/>
    <mergeCell ref="B38:B41"/>
    <mergeCell ref="B42:B46"/>
    <mergeCell ref="B47:B50"/>
    <mergeCell ref="B34:B37"/>
    <mergeCell ref="B29:B33"/>
    <mergeCell ref="B21:B24"/>
    <mergeCell ref="B16:B20"/>
  </mergeCell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dimension ref="A1:I55"/>
  <sheetViews>
    <sheetView topLeftCell="A11" workbookViewId="0">
      <selection activeCell="D197" sqref="D197:E199"/>
    </sheetView>
  </sheetViews>
  <sheetFormatPr defaultRowHeight="11.25"/>
  <cols>
    <col min="1" max="2" width="9.140625" style="23"/>
    <col min="3" max="3" width="10.140625" style="11" bestFit="1" customWidth="1"/>
    <col min="4" max="16384" width="9.140625" style="11"/>
  </cols>
  <sheetData>
    <row r="1" spans="1:9">
      <c r="A1" s="23" t="s">
        <v>107</v>
      </c>
      <c r="B1" s="23" t="s">
        <v>121</v>
      </c>
      <c r="C1" s="111"/>
      <c r="D1" s="111">
        <v>2012</v>
      </c>
      <c r="E1" s="111">
        <v>2011</v>
      </c>
      <c r="F1" s="111">
        <v>2010</v>
      </c>
      <c r="G1" s="111">
        <v>2009</v>
      </c>
      <c r="H1" s="111">
        <v>2008</v>
      </c>
      <c r="I1" s="162" t="s">
        <v>260</v>
      </c>
    </row>
    <row r="2" spans="1:9">
      <c r="A2" s="23">
        <v>1</v>
      </c>
      <c r="B2" s="194" t="str">
        <f>VLOOKUP(A2,Month!A:B,2,FALSE)</f>
        <v>January</v>
      </c>
      <c r="C2" s="114">
        <v>40903</v>
      </c>
      <c r="D2" s="123">
        <f>E54</f>
        <v>0.94</v>
      </c>
      <c r="E2" s="111"/>
      <c r="F2" s="111"/>
      <c r="G2" s="111">
        <v>1.0685</v>
      </c>
      <c r="H2" s="111">
        <v>1.1124000000000001</v>
      </c>
      <c r="I2" s="111">
        <v>1.1013999999999999</v>
      </c>
    </row>
    <row r="3" spans="1:9">
      <c r="A3" s="23">
        <f t="shared" ref="A3:A54" si="0">MONTH(C3)</f>
        <v>1</v>
      </c>
      <c r="B3" s="194"/>
      <c r="C3" s="114">
        <v>40910</v>
      </c>
      <c r="D3" s="111">
        <v>0.94579999999999997</v>
      </c>
      <c r="E3" s="111">
        <v>0.95609999999999995</v>
      </c>
      <c r="F3" s="111">
        <v>1.0308999999999999</v>
      </c>
      <c r="G3" s="111">
        <v>1.105</v>
      </c>
      <c r="H3" s="111">
        <v>1.1112</v>
      </c>
      <c r="I3" s="111">
        <v>1.0508</v>
      </c>
    </row>
    <row r="4" spans="1:9">
      <c r="A4" s="23">
        <f t="shared" si="0"/>
        <v>1</v>
      </c>
      <c r="B4" s="194"/>
      <c r="C4" s="114">
        <v>40917</v>
      </c>
      <c r="D4" s="111">
        <v>0.95089999999999997</v>
      </c>
      <c r="E4" s="111">
        <v>0.96960000000000002</v>
      </c>
      <c r="F4" s="111">
        <v>1.0189999999999999</v>
      </c>
      <c r="G4" s="111">
        <v>1.1188</v>
      </c>
      <c r="H4" s="111">
        <v>1.0971</v>
      </c>
      <c r="I4" s="111">
        <v>1.0510999999999999</v>
      </c>
    </row>
    <row r="5" spans="1:9">
      <c r="A5" s="23">
        <f t="shared" si="0"/>
        <v>1</v>
      </c>
      <c r="B5" s="194"/>
      <c r="C5" s="114">
        <v>40924</v>
      </c>
      <c r="D5" s="111">
        <v>0.94379999999999997</v>
      </c>
      <c r="E5" s="111">
        <v>0.96179999999999999</v>
      </c>
      <c r="F5" s="111">
        <v>1.0383</v>
      </c>
      <c r="G5" s="111">
        <v>1.1517999999999999</v>
      </c>
      <c r="H5" s="111">
        <v>1.0934999999999999</v>
      </c>
      <c r="I5" s="111">
        <v>1.0545</v>
      </c>
    </row>
    <row r="6" spans="1:9">
      <c r="A6" s="23">
        <f t="shared" si="0"/>
        <v>1</v>
      </c>
      <c r="B6" s="194"/>
      <c r="C6" s="114">
        <v>40931</v>
      </c>
      <c r="D6" s="111">
        <v>0.92520000000000002</v>
      </c>
      <c r="E6" s="111">
        <v>0.94610000000000005</v>
      </c>
      <c r="F6" s="111">
        <v>1.0481</v>
      </c>
      <c r="G6" s="111">
        <v>1.1476999999999999</v>
      </c>
      <c r="H6" s="111">
        <v>1.0882000000000001</v>
      </c>
      <c r="I6" s="111">
        <v>1.0575000000000001</v>
      </c>
    </row>
    <row r="7" spans="1:9">
      <c r="A7" s="23">
        <f t="shared" si="0"/>
        <v>1</v>
      </c>
      <c r="B7" s="194"/>
      <c r="C7" s="114">
        <v>40938</v>
      </c>
      <c r="D7" s="111">
        <v>0.91749999999999998</v>
      </c>
      <c r="E7" s="111">
        <v>0.94489999999999996</v>
      </c>
      <c r="F7" s="111">
        <v>1.0618000000000001</v>
      </c>
      <c r="G7" s="111">
        <v>1.1597</v>
      </c>
      <c r="H7" s="111">
        <v>1.0992</v>
      </c>
      <c r="I7" s="111">
        <v>1.0664</v>
      </c>
    </row>
    <row r="8" spans="1:9">
      <c r="A8" s="23">
        <f t="shared" si="0"/>
        <v>2</v>
      </c>
      <c r="B8" s="194" t="str">
        <f>VLOOKUP(A8,Month!A:B,2,FALSE)</f>
        <v>February</v>
      </c>
      <c r="C8" s="114">
        <v>40945</v>
      </c>
      <c r="D8" s="111">
        <v>0.9163</v>
      </c>
      <c r="E8" s="111">
        <v>0.9627</v>
      </c>
      <c r="F8" s="111">
        <v>1.0701000000000001</v>
      </c>
      <c r="G8" s="111">
        <v>1.1583000000000001</v>
      </c>
      <c r="H8" s="111">
        <v>1.1000000000000001</v>
      </c>
      <c r="I8" s="111">
        <v>1.0728</v>
      </c>
    </row>
    <row r="9" spans="1:9">
      <c r="A9" s="23">
        <f t="shared" si="0"/>
        <v>2</v>
      </c>
      <c r="B9" s="194"/>
      <c r="C9" s="114">
        <v>40952</v>
      </c>
      <c r="D9" s="111">
        <v>0.91930000000000001</v>
      </c>
      <c r="E9" s="111">
        <v>0.96260000000000001</v>
      </c>
      <c r="F9" s="111">
        <v>1.0780000000000001</v>
      </c>
      <c r="G9" s="111">
        <v>1.1745000000000001</v>
      </c>
      <c r="H9" s="111">
        <v>1.0926</v>
      </c>
      <c r="I9" s="111">
        <v>1.0707</v>
      </c>
    </row>
    <row r="10" spans="1:9">
      <c r="A10" s="23">
        <f t="shared" si="0"/>
        <v>2</v>
      </c>
      <c r="B10" s="194"/>
      <c r="C10" s="114">
        <v>40959</v>
      </c>
      <c r="D10" s="111">
        <v>0.90680000000000005</v>
      </c>
      <c r="E10" s="111">
        <v>0.93500000000000005</v>
      </c>
      <c r="F10" s="111">
        <v>1.0783</v>
      </c>
      <c r="G10" s="111">
        <v>1.1654</v>
      </c>
      <c r="H10" s="111">
        <v>1.0662</v>
      </c>
      <c r="I10" s="111">
        <v>1.0611999999999999</v>
      </c>
    </row>
    <row r="11" spans="1:9">
      <c r="A11" s="23">
        <f t="shared" si="0"/>
        <v>2</v>
      </c>
      <c r="B11" s="194"/>
      <c r="C11" s="114">
        <v>40966</v>
      </c>
      <c r="D11" s="111">
        <v>0.90369999999999995</v>
      </c>
      <c r="E11" s="111">
        <v>0.92810000000000004</v>
      </c>
      <c r="F11" s="111">
        <v>1.0775999999999999</v>
      </c>
      <c r="G11" s="111">
        <v>1.1698</v>
      </c>
      <c r="H11" s="111">
        <v>1.0338000000000001</v>
      </c>
      <c r="I11" s="111">
        <v>1.0523</v>
      </c>
    </row>
    <row r="12" spans="1:9">
      <c r="A12" s="23">
        <f t="shared" si="0"/>
        <v>3</v>
      </c>
      <c r="B12" s="194" t="str">
        <f>VLOOKUP(A12,Month!A:B,2,FALSE)</f>
        <v>March</v>
      </c>
      <c r="C12" s="114">
        <v>40973</v>
      </c>
      <c r="D12" s="111">
        <v>0.91600000000000004</v>
      </c>
      <c r="E12" s="111">
        <v>0.93089999999999995</v>
      </c>
      <c r="F12" s="111">
        <v>1.0704</v>
      </c>
      <c r="G12" s="111">
        <v>1.1706000000000001</v>
      </c>
      <c r="H12" s="111">
        <v>1.0178</v>
      </c>
      <c r="I12" s="111">
        <v>1.0474000000000001</v>
      </c>
    </row>
    <row r="13" spans="1:9">
      <c r="A13" s="23">
        <f t="shared" si="0"/>
        <v>3</v>
      </c>
      <c r="B13" s="194"/>
      <c r="C13" s="114">
        <v>40980</v>
      </c>
      <c r="D13" s="111">
        <v>0.92259999999999998</v>
      </c>
      <c r="E13" s="111">
        <v>0.91259999999999997</v>
      </c>
      <c r="F13" s="111">
        <v>1.0585</v>
      </c>
      <c r="G13" s="111">
        <v>1.1548</v>
      </c>
      <c r="H13" s="111">
        <v>0.99909999999999999</v>
      </c>
      <c r="I13" s="111">
        <v>1.0313000000000001</v>
      </c>
    </row>
    <row r="14" spans="1:9">
      <c r="A14" s="23">
        <f t="shared" si="0"/>
        <v>3</v>
      </c>
      <c r="B14" s="194"/>
      <c r="C14" s="114">
        <v>40987</v>
      </c>
      <c r="D14" s="111">
        <v>0.91349999999999998</v>
      </c>
      <c r="E14" s="111">
        <v>0.90700000000000003</v>
      </c>
      <c r="F14" s="111">
        <v>1.0651999999999999</v>
      </c>
      <c r="G14" s="111">
        <v>1.1304000000000001</v>
      </c>
      <c r="H14" s="111">
        <v>1.0037</v>
      </c>
      <c r="I14" s="111">
        <v>1.0266</v>
      </c>
    </row>
    <row r="15" spans="1:9">
      <c r="A15" s="23">
        <f t="shared" si="0"/>
        <v>3</v>
      </c>
      <c r="B15" s="194"/>
      <c r="C15" s="114">
        <v>40994</v>
      </c>
      <c r="D15" s="111">
        <v>0.90469999999999995</v>
      </c>
      <c r="E15" s="111">
        <v>0.92169999999999996</v>
      </c>
      <c r="F15" s="111">
        <v>1.0592999999999999</v>
      </c>
      <c r="G15" s="111">
        <v>1.1412</v>
      </c>
      <c r="H15" s="111">
        <v>1.0062</v>
      </c>
      <c r="I15" s="111">
        <v>1.0321</v>
      </c>
    </row>
    <row r="16" spans="1:9">
      <c r="A16" s="23">
        <f t="shared" si="0"/>
        <v>4</v>
      </c>
      <c r="B16" s="194" t="str">
        <f>VLOOKUP(A16,Month!A:B,2,FALSE)</f>
        <v>April</v>
      </c>
      <c r="C16" s="114">
        <v>41001</v>
      </c>
      <c r="D16" s="111">
        <v>0.91249999999999998</v>
      </c>
      <c r="E16" s="111">
        <v>0.91859999999999997</v>
      </c>
      <c r="F16" s="111">
        <v>1.0694999999999999</v>
      </c>
      <c r="G16" s="111">
        <v>1.149</v>
      </c>
      <c r="H16" s="111">
        <v>1.0074000000000001</v>
      </c>
      <c r="I16" s="111">
        <v>1.0361</v>
      </c>
    </row>
    <row r="17" spans="1:9">
      <c r="A17" s="23">
        <f t="shared" si="0"/>
        <v>4</v>
      </c>
      <c r="B17" s="194"/>
      <c r="C17" s="114">
        <v>41008</v>
      </c>
      <c r="D17" s="111">
        <v>0.91639999999999999</v>
      </c>
      <c r="E17" s="111">
        <v>0.89510000000000001</v>
      </c>
      <c r="F17" s="111">
        <v>1.0576000000000001</v>
      </c>
      <c r="G17" s="111">
        <v>1.1468</v>
      </c>
      <c r="H17" s="111">
        <v>1.0049999999999999</v>
      </c>
      <c r="I17" s="111">
        <v>1.0199</v>
      </c>
    </row>
    <row r="18" spans="1:9">
      <c r="A18" s="23">
        <f t="shared" si="0"/>
        <v>4</v>
      </c>
      <c r="B18" s="194"/>
      <c r="C18" s="114">
        <v>41015</v>
      </c>
      <c r="D18" s="111">
        <v>0.91620000000000001</v>
      </c>
      <c r="E18" s="111">
        <v>0.88980000000000004</v>
      </c>
      <c r="F18" s="111">
        <v>1.0711999999999999</v>
      </c>
      <c r="G18" s="111">
        <v>1.1600999999999999</v>
      </c>
      <c r="H18" s="111">
        <v>1.0188999999999999</v>
      </c>
      <c r="I18" s="111">
        <v>1.0349999999999999</v>
      </c>
    </row>
    <row r="19" spans="1:9">
      <c r="A19" s="23">
        <f t="shared" si="0"/>
        <v>4</v>
      </c>
      <c r="B19" s="194"/>
      <c r="C19" s="114">
        <v>41022</v>
      </c>
      <c r="D19" s="111">
        <v>0.91020000000000001</v>
      </c>
      <c r="E19" s="111">
        <v>0.87560000000000004</v>
      </c>
      <c r="F19" s="111">
        <v>1.0801000000000001</v>
      </c>
      <c r="G19" s="111">
        <v>1.1426000000000001</v>
      </c>
      <c r="H19" s="111">
        <v>1.0426</v>
      </c>
      <c r="I19" s="111">
        <v>1.0351999999999999</v>
      </c>
    </row>
    <row r="20" spans="1:9">
      <c r="A20" s="23">
        <f t="shared" si="0"/>
        <v>4</v>
      </c>
      <c r="B20" s="194"/>
      <c r="C20" s="114">
        <v>41029</v>
      </c>
      <c r="D20" s="111">
        <v>0.91059999999999997</v>
      </c>
      <c r="E20" s="111">
        <v>0.8659</v>
      </c>
      <c r="F20" s="111">
        <v>1.1028</v>
      </c>
      <c r="G20" s="111">
        <v>1.1294</v>
      </c>
      <c r="H20" s="111">
        <v>1.0509999999999999</v>
      </c>
      <c r="I20" s="111">
        <v>1.0373000000000001</v>
      </c>
    </row>
    <row r="21" spans="1:9">
      <c r="A21" s="23">
        <f t="shared" si="0"/>
        <v>5</v>
      </c>
      <c r="B21" s="194" t="str">
        <f>VLOOKUP(A21,Month!A:B,2,FALSE)</f>
        <v>May</v>
      </c>
      <c r="C21" s="114">
        <v>41036</v>
      </c>
      <c r="D21" s="111">
        <v>0.9254</v>
      </c>
      <c r="E21" s="111">
        <v>0.88270000000000004</v>
      </c>
      <c r="F21" s="111">
        <v>1.1123000000000001</v>
      </c>
      <c r="G21" s="111">
        <v>1.1068</v>
      </c>
      <c r="H21" s="111">
        <v>1.0494000000000001</v>
      </c>
      <c r="I21" s="111">
        <v>1.0378000000000001</v>
      </c>
    </row>
    <row r="22" spans="1:9">
      <c r="A22" s="23">
        <f t="shared" si="0"/>
        <v>5</v>
      </c>
      <c r="B22" s="194"/>
      <c r="C22" s="114">
        <v>41043</v>
      </c>
      <c r="D22" s="111">
        <v>0.94110000000000005</v>
      </c>
      <c r="E22" s="111">
        <v>0.88290000000000002</v>
      </c>
      <c r="F22" s="111">
        <v>1.1415</v>
      </c>
      <c r="G22" s="111">
        <v>1.1055999999999999</v>
      </c>
      <c r="H22" s="111">
        <v>1.0355000000000001</v>
      </c>
      <c r="I22" s="111">
        <v>1.0414000000000001</v>
      </c>
    </row>
    <row r="23" spans="1:9">
      <c r="A23" s="23">
        <f t="shared" si="0"/>
        <v>5</v>
      </c>
      <c r="B23" s="194"/>
      <c r="C23" s="114">
        <v>41050</v>
      </c>
      <c r="D23" s="111">
        <v>0.95789999999999997</v>
      </c>
      <c r="E23" s="111">
        <v>0.87260000000000004</v>
      </c>
      <c r="F23" s="111">
        <v>1.1594</v>
      </c>
      <c r="G23" s="111">
        <v>1.0818000000000001</v>
      </c>
      <c r="H23" s="111">
        <v>1.0392999999999999</v>
      </c>
      <c r="I23" s="111">
        <v>1.0358000000000001</v>
      </c>
    </row>
    <row r="24" spans="1:9">
      <c r="A24" s="23">
        <f t="shared" si="0"/>
        <v>5</v>
      </c>
      <c r="B24" s="194"/>
      <c r="C24" s="114">
        <v>41057</v>
      </c>
      <c r="D24" s="111">
        <v>0.96489999999999998</v>
      </c>
      <c r="E24" s="111">
        <v>0.84250000000000003</v>
      </c>
      <c r="F24" s="111">
        <v>1.1566000000000001</v>
      </c>
      <c r="G24" s="111">
        <v>1.0702</v>
      </c>
      <c r="H24" s="111">
        <v>1.0371999999999999</v>
      </c>
      <c r="I24" s="111">
        <v>1.0296000000000001</v>
      </c>
    </row>
    <row r="25" spans="1:9">
      <c r="A25" s="23">
        <f t="shared" si="0"/>
        <v>6</v>
      </c>
      <c r="B25" s="194" t="str">
        <f>VLOOKUP(A25,Month!A:B,2,FALSE)</f>
        <v>June</v>
      </c>
      <c r="C25" s="114">
        <v>41064</v>
      </c>
      <c r="D25" s="111">
        <v>0.96089999999999998</v>
      </c>
      <c r="E25" s="111">
        <v>0.83889999999999998</v>
      </c>
      <c r="F25" s="111">
        <v>1.1499999999999999</v>
      </c>
      <c r="G25" s="111">
        <v>1.0828</v>
      </c>
      <c r="H25" s="111">
        <v>1.0379</v>
      </c>
      <c r="I25" s="111">
        <v>1.0274000000000001</v>
      </c>
    </row>
    <row r="26" spans="1:9">
      <c r="A26" s="23">
        <f t="shared" si="0"/>
        <v>6</v>
      </c>
      <c r="B26" s="194"/>
      <c r="C26" s="114">
        <v>41071</v>
      </c>
      <c r="D26" s="111">
        <v>0.95609999999999995</v>
      </c>
      <c r="E26" s="111">
        <v>0.84530000000000005</v>
      </c>
      <c r="F26" s="111">
        <v>1.1228</v>
      </c>
      <c r="G26" s="111">
        <v>1.0857000000000001</v>
      </c>
      <c r="H26" s="111">
        <v>1.0416000000000001</v>
      </c>
      <c r="I26" s="111">
        <v>1.0238</v>
      </c>
    </row>
    <row r="27" spans="1:9">
      <c r="A27" s="23">
        <f t="shared" si="0"/>
        <v>6</v>
      </c>
      <c r="B27" s="194"/>
      <c r="C27" s="114">
        <v>41078</v>
      </c>
      <c r="D27" s="111">
        <v>0.95130000000000003</v>
      </c>
      <c r="E27" s="111">
        <v>0.83930000000000005</v>
      </c>
      <c r="F27" s="111">
        <v>1.1059000000000001</v>
      </c>
      <c r="G27" s="111">
        <v>1.0859000000000001</v>
      </c>
      <c r="H27" s="111">
        <v>1.0351999999999999</v>
      </c>
      <c r="I27" s="111">
        <v>1.0165999999999999</v>
      </c>
    </row>
    <row r="28" spans="1:9">
      <c r="A28" s="23">
        <f t="shared" si="0"/>
        <v>6</v>
      </c>
      <c r="B28" s="194"/>
      <c r="C28" s="114">
        <v>41085</v>
      </c>
      <c r="D28" s="111">
        <v>0.9607</v>
      </c>
      <c r="E28" s="111">
        <v>0.83819999999999995</v>
      </c>
      <c r="F28" s="111">
        <v>1.0732999999999999</v>
      </c>
      <c r="G28" s="111">
        <v>1.0829</v>
      </c>
      <c r="H28" s="111">
        <v>1.0202</v>
      </c>
      <c r="I28" s="111">
        <v>0.99390000000000001</v>
      </c>
    </row>
    <row r="29" spans="1:9">
      <c r="A29" s="23">
        <f t="shared" si="0"/>
        <v>7</v>
      </c>
      <c r="B29" s="194" t="str">
        <f>VLOOKUP(A29,Month!A:B,2,FALSE)</f>
        <v>July</v>
      </c>
      <c r="C29" s="114">
        <v>41092</v>
      </c>
      <c r="D29" s="111">
        <v>0.96340000000000003</v>
      </c>
      <c r="E29" s="111">
        <v>0.84179999999999999</v>
      </c>
      <c r="F29" s="111">
        <v>1.0547</v>
      </c>
      <c r="G29" s="111">
        <v>1.087</v>
      </c>
      <c r="H29" s="111">
        <v>1.0283</v>
      </c>
      <c r="I29" s="111">
        <v>1.0089999999999999</v>
      </c>
    </row>
    <row r="30" spans="1:9">
      <c r="A30" s="23">
        <f t="shared" si="0"/>
        <v>7</v>
      </c>
      <c r="B30" s="194"/>
      <c r="C30" s="114">
        <v>41099</v>
      </c>
      <c r="D30" s="111">
        <v>0.98050000000000004</v>
      </c>
      <c r="E30" s="111">
        <v>0.82669999999999999</v>
      </c>
      <c r="F30" s="111">
        <v>1.0533999999999999</v>
      </c>
      <c r="G30" s="111">
        <v>1.081</v>
      </c>
      <c r="H30" s="111">
        <v>1.0161</v>
      </c>
      <c r="I30" s="111">
        <v>0.99429999999999996</v>
      </c>
    </row>
    <row r="31" spans="1:9">
      <c r="A31" s="23">
        <f t="shared" si="0"/>
        <v>7</v>
      </c>
      <c r="B31" s="194"/>
      <c r="C31" s="114">
        <v>41106</v>
      </c>
      <c r="D31" s="111">
        <v>0.98089999999999999</v>
      </c>
      <c r="E31" s="111">
        <v>0.81879999999999997</v>
      </c>
      <c r="F31" s="111">
        <v>1.0492999999999999</v>
      </c>
      <c r="G31" s="111">
        <v>1.0683</v>
      </c>
      <c r="H31" s="111">
        <v>1.0327999999999999</v>
      </c>
      <c r="I31" s="111">
        <v>0.99229999999999996</v>
      </c>
    </row>
    <row r="32" spans="1:9">
      <c r="A32" s="23">
        <f t="shared" si="0"/>
        <v>7</v>
      </c>
      <c r="B32" s="194"/>
      <c r="C32" s="114">
        <v>41113</v>
      </c>
      <c r="D32" s="111">
        <v>0.98429999999999995</v>
      </c>
      <c r="E32" s="111">
        <v>0.79969999999999997</v>
      </c>
      <c r="F32" s="111">
        <v>1.0489999999999999</v>
      </c>
      <c r="G32" s="111">
        <v>1.0790999999999999</v>
      </c>
      <c r="H32" s="111">
        <v>1.0448</v>
      </c>
      <c r="I32" s="111">
        <v>0.99309999999999998</v>
      </c>
    </row>
    <row r="33" spans="1:9">
      <c r="A33" s="23">
        <f t="shared" si="0"/>
        <v>7</v>
      </c>
      <c r="B33" s="194"/>
      <c r="C33" s="114">
        <v>41120</v>
      </c>
      <c r="D33" s="111">
        <v>0.97899999999999998</v>
      </c>
      <c r="E33" s="111">
        <v>0.76839999999999997</v>
      </c>
      <c r="F33" s="111">
        <v>1.0414000000000001</v>
      </c>
      <c r="G33" s="111">
        <v>1.0664</v>
      </c>
      <c r="H33" s="111">
        <v>1.0611999999999999</v>
      </c>
      <c r="I33" s="111">
        <v>0.98429999999999995</v>
      </c>
    </row>
    <row r="34" spans="1:9">
      <c r="A34" s="23">
        <f t="shared" si="0"/>
        <v>8</v>
      </c>
      <c r="B34" s="194" t="str">
        <f>VLOOKUP(A34,Month!A:B,2,FALSE)</f>
        <v>August</v>
      </c>
      <c r="C34" s="114">
        <v>41127</v>
      </c>
      <c r="D34" s="111">
        <v>0.97309999999999997</v>
      </c>
      <c r="E34" s="111">
        <v>0.75160000000000005</v>
      </c>
      <c r="F34" s="111">
        <v>1.0518000000000001</v>
      </c>
      <c r="G34" s="111">
        <v>1.0777000000000001</v>
      </c>
      <c r="H34" s="111">
        <v>1.0887</v>
      </c>
      <c r="I34" s="111">
        <v>0.99250000000000005</v>
      </c>
    </row>
    <row r="35" spans="1:9">
      <c r="A35" s="23">
        <f t="shared" si="0"/>
        <v>8</v>
      </c>
      <c r="B35" s="194"/>
      <c r="C35" s="114">
        <v>41134</v>
      </c>
      <c r="D35" s="111">
        <v>0.9738</v>
      </c>
      <c r="E35" s="111">
        <v>0.78680000000000005</v>
      </c>
      <c r="F35" s="111">
        <v>1.0379</v>
      </c>
      <c r="G35" s="111">
        <v>1.071</v>
      </c>
      <c r="H35" s="111">
        <v>1.0945</v>
      </c>
      <c r="I35" s="111">
        <v>0.99750000000000005</v>
      </c>
    </row>
    <row r="36" spans="1:9">
      <c r="A36" s="23">
        <f t="shared" si="0"/>
        <v>8</v>
      </c>
      <c r="B36" s="194"/>
      <c r="C36" s="114">
        <v>41141</v>
      </c>
      <c r="D36" s="111">
        <v>0.96409999999999996</v>
      </c>
      <c r="E36" s="111">
        <v>0.79120000000000001</v>
      </c>
      <c r="F36" s="111">
        <v>1.03</v>
      </c>
      <c r="G36" s="111">
        <v>1.0624</v>
      </c>
      <c r="H36" s="111">
        <v>1.099</v>
      </c>
      <c r="I36" s="111">
        <v>0.99570000000000003</v>
      </c>
    </row>
    <row r="37" spans="1:9">
      <c r="A37" s="23">
        <f t="shared" si="0"/>
        <v>8</v>
      </c>
      <c r="B37" s="194"/>
      <c r="C37" s="114">
        <v>41148</v>
      </c>
      <c r="D37" s="111">
        <v>0.95679999999999998</v>
      </c>
      <c r="E37" s="111">
        <v>0.80379999999999996</v>
      </c>
      <c r="F37" s="111">
        <v>1.0165999999999999</v>
      </c>
      <c r="G37" s="111">
        <v>1.0615000000000001</v>
      </c>
      <c r="H37" s="111">
        <v>1.1082000000000001</v>
      </c>
      <c r="I37" s="111">
        <v>0.99170000000000003</v>
      </c>
    </row>
    <row r="38" spans="1:9">
      <c r="A38" s="23">
        <f t="shared" si="0"/>
        <v>9</v>
      </c>
      <c r="B38" s="194" t="str">
        <f>VLOOKUP(A38,Month!A:B,2,FALSE)</f>
        <v>September</v>
      </c>
      <c r="C38" s="114">
        <v>41155</v>
      </c>
      <c r="D38" s="111">
        <v>0.95440000000000003</v>
      </c>
      <c r="E38" s="111">
        <v>0.86580000000000001</v>
      </c>
      <c r="F38" s="111">
        <v>1.0135000000000001</v>
      </c>
      <c r="G38" s="111">
        <v>1.0409999999999999</v>
      </c>
      <c r="H38" s="111">
        <v>1.1329</v>
      </c>
      <c r="I38" s="111">
        <v>1.0203</v>
      </c>
    </row>
    <row r="39" spans="1:9">
      <c r="A39" s="23">
        <f t="shared" si="0"/>
        <v>9</v>
      </c>
      <c r="B39" s="194"/>
      <c r="C39" s="114">
        <v>41162</v>
      </c>
      <c r="D39" s="111">
        <v>0.93769999999999998</v>
      </c>
      <c r="E39" s="111">
        <v>0.87639999999999996</v>
      </c>
      <c r="F39" s="111">
        <v>1.0084</v>
      </c>
      <c r="G39" s="111">
        <v>1.0339</v>
      </c>
      <c r="H39" s="111">
        <v>1.1138999999999999</v>
      </c>
      <c r="I39" s="111">
        <v>1.0081</v>
      </c>
    </row>
    <row r="40" spans="1:9">
      <c r="A40" s="23">
        <f t="shared" si="0"/>
        <v>9</v>
      </c>
      <c r="B40" s="194"/>
      <c r="C40" s="114">
        <v>41169</v>
      </c>
      <c r="D40" s="111">
        <v>0.92920000000000003</v>
      </c>
      <c r="E40" s="111">
        <v>0.89559999999999995</v>
      </c>
      <c r="F40" s="111">
        <v>0.99139999999999995</v>
      </c>
      <c r="G40" s="111">
        <v>1.0266</v>
      </c>
      <c r="H40" s="111">
        <v>1.0862000000000001</v>
      </c>
      <c r="I40" s="111">
        <v>0.99990000000000001</v>
      </c>
    </row>
    <row r="41" spans="1:9">
      <c r="A41" s="23">
        <f t="shared" si="0"/>
        <v>9</v>
      </c>
      <c r="B41" s="194"/>
      <c r="C41" s="114">
        <v>41176</v>
      </c>
      <c r="D41" s="111">
        <v>0.9385</v>
      </c>
      <c r="E41" s="111">
        <v>0.90029999999999999</v>
      </c>
      <c r="F41" s="111">
        <v>0.97870000000000001</v>
      </c>
      <c r="G41" s="111">
        <v>1.0363</v>
      </c>
      <c r="H41" s="111">
        <v>1.1198999999999999</v>
      </c>
      <c r="I41" s="111">
        <v>1.0087999999999999</v>
      </c>
    </row>
    <row r="42" spans="1:9">
      <c r="A42" s="23">
        <f t="shared" si="0"/>
        <v>10</v>
      </c>
      <c r="B42" s="194" t="str">
        <f>VLOOKUP(A42,Month!A:B,2,FALSE)</f>
        <v>October</v>
      </c>
      <c r="C42" s="114">
        <v>41183</v>
      </c>
      <c r="D42" s="111">
        <v>0.93440000000000001</v>
      </c>
      <c r="E42" s="111">
        <v>0.92020000000000002</v>
      </c>
      <c r="F42" s="111">
        <v>0.96689999999999998</v>
      </c>
      <c r="G42" s="111">
        <v>1.0297000000000001</v>
      </c>
      <c r="H42" s="111">
        <v>1.1332</v>
      </c>
      <c r="I42" s="111">
        <v>1.0125</v>
      </c>
    </row>
    <row r="43" spans="1:9">
      <c r="A43" s="23">
        <f t="shared" si="0"/>
        <v>10</v>
      </c>
      <c r="B43" s="194"/>
      <c r="C43" s="114">
        <v>41190</v>
      </c>
      <c r="D43" s="111">
        <v>0.93510000000000004</v>
      </c>
      <c r="E43" s="111">
        <v>0.90169999999999995</v>
      </c>
      <c r="F43" s="111">
        <v>0.95789999999999997</v>
      </c>
      <c r="G43" s="111">
        <v>1.0206</v>
      </c>
      <c r="H43" s="111">
        <v>1.1341000000000001</v>
      </c>
      <c r="I43" s="111">
        <v>0.99670000000000003</v>
      </c>
    </row>
    <row r="44" spans="1:9">
      <c r="A44" s="23">
        <f t="shared" si="0"/>
        <v>10</v>
      </c>
      <c r="B44" s="194"/>
      <c r="C44" s="114">
        <v>41197</v>
      </c>
      <c r="D44" s="111"/>
      <c r="E44" s="111">
        <v>0.89529999999999998</v>
      </c>
      <c r="F44" s="111">
        <v>0.9667</v>
      </c>
      <c r="G44" s="111">
        <v>1.0101</v>
      </c>
      <c r="H44" s="111">
        <v>1.1605000000000001</v>
      </c>
      <c r="I44" s="111">
        <v>1.0081</v>
      </c>
    </row>
    <row r="45" spans="1:9">
      <c r="A45" s="23">
        <f t="shared" si="0"/>
        <v>10</v>
      </c>
      <c r="B45" s="194"/>
      <c r="C45" s="114">
        <v>41204</v>
      </c>
      <c r="D45" s="111"/>
      <c r="E45" s="111">
        <v>0.87570000000000003</v>
      </c>
      <c r="F45" s="111">
        <v>0.98170000000000002</v>
      </c>
      <c r="G45" s="111">
        <v>1.0216000000000001</v>
      </c>
      <c r="H45" s="111">
        <v>1.1493</v>
      </c>
      <c r="I45" s="111">
        <v>1.0071000000000001</v>
      </c>
    </row>
    <row r="46" spans="1:9">
      <c r="A46" s="23">
        <f t="shared" si="0"/>
        <v>10</v>
      </c>
      <c r="B46" s="194"/>
      <c r="C46" s="114">
        <v>41211</v>
      </c>
      <c r="D46" s="111"/>
      <c r="E46" s="111">
        <v>0.88380000000000003</v>
      </c>
      <c r="F46" s="111">
        <v>0.97389999999999999</v>
      </c>
      <c r="G46" s="111">
        <v>1.0202</v>
      </c>
      <c r="H46" s="111">
        <v>1.1684000000000001</v>
      </c>
      <c r="I46" s="111">
        <v>1.0116000000000001</v>
      </c>
    </row>
    <row r="47" spans="1:9">
      <c r="A47" s="23">
        <f t="shared" si="0"/>
        <v>11</v>
      </c>
      <c r="B47" s="194" t="str">
        <f>VLOOKUP(A47,Month!A:B,2,FALSE)</f>
        <v>November</v>
      </c>
      <c r="C47" s="114">
        <v>41218</v>
      </c>
      <c r="D47" s="111"/>
      <c r="E47" s="111">
        <v>0.90110000000000001</v>
      </c>
      <c r="F47" s="111">
        <v>0.96940000000000004</v>
      </c>
      <c r="G47" s="111">
        <v>1.0115000000000001</v>
      </c>
      <c r="H47" s="111">
        <v>1.1859999999999999</v>
      </c>
      <c r="I47" s="111">
        <v>1.0081</v>
      </c>
    </row>
    <row r="48" spans="1:9">
      <c r="A48" s="23">
        <f t="shared" si="0"/>
        <v>11</v>
      </c>
      <c r="B48" s="194"/>
      <c r="C48" s="114">
        <v>41225</v>
      </c>
      <c r="D48" s="111"/>
      <c r="E48" s="111">
        <v>0.91390000000000005</v>
      </c>
      <c r="F48" s="111">
        <v>0.99119999999999997</v>
      </c>
      <c r="G48" s="111">
        <v>1.0135000000000001</v>
      </c>
      <c r="H48" s="111">
        <v>1.2093</v>
      </c>
      <c r="I48" s="111">
        <v>1.032</v>
      </c>
    </row>
    <row r="49" spans="1:9">
      <c r="A49" s="23">
        <f t="shared" si="0"/>
        <v>11</v>
      </c>
      <c r="B49" s="194"/>
      <c r="C49" s="114">
        <v>41232</v>
      </c>
      <c r="D49" s="111"/>
      <c r="E49" s="111">
        <v>0.92049999999999998</v>
      </c>
      <c r="F49" s="111">
        <v>0.99109999999999998</v>
      </c>
      <c r="G49" s="111">
        <v>1.0071000000000001</v>
      </c>
      <c r="H49" s="111">
        <v>1.1964999999999999</v>
      </c>
      <c r="I49" s="111">
        <v>1.0195000000000001</v>
      </c>
    </row>
    <row r="50" spans="1:9">
      <c r="A50" s="23">
        <f t="shared" si="0"/>
        <v>11</v>
      </c>
      <c r="B50" s="194"/>
      <c r="C50" s="114">
        <v>41239</v>
      </c>
      <c r="D50" s="111"/>
      <c r="E50" s="111">
        <v>0.91690000000000005</v>
      </c>
      <c r="F50" s="111">
        <v>0.997</v>
      </c>
      <c r="G50" s="111">
        <v>1.0019</v>
      </c>
      <c r="H50" s="111">
        <v>1.2098</v>
      </c>
      <c r="I50" s="111">
        <v>1.0314000000000001</v>
      </c>
    </row>
    <row r="51" spans="1:9">
      <c r="A51" s="23">
        <f t="shared" si="0"/>
        <v>12</v>
      </c>
      <c r="B51" s="194" t="str">
        <f>VLOOKUP(A51,Month!A:B,2,FALSE)</f>
        <v>December</v>
      </c>
      <c r="C51" s="114">
        <v>41246</v>
      </c>
      <c r="D51" s="111"/>
      <c r="E51" s="111">
        <v>0.92430000000000001</v>
      </c>
      <c r="F51" s="111">
        <v>0.98440000000000005</v>
      </c>
      <c r="G51" s="111">
        <v>1.0259</v>
      </c>
      <c r="H51" s="111">
        <v>1.1942999999999999</v>
      </c>
      <c r="I51" s="111">
        <v>1.0322</v>
      </c>
    </row>
    <row r="52" spans="1:9">
      <c r="A52" s="23">
        <f t="shared" si="0"/>
        <v>12</v>
      </c>
      <c r="B52" s="194"/>
      <c r="C52" s="114">
        <v>41253</v>
      </c>
      <c r="D52" s="111"/>
      <c r="E52" s="111">
        <v>0.93930000000000002</v>
      </c>
      <c r="F52" s="111">
        <v>0.96650000000000003</v>
      </c>
      <c r="G52" s="111">
        <v>1.0394000000000001</v>
      </c>
      <c r="H52" s="111">
        <v>1.1146</v>
      </c>
      <c r="I52" s="111">
        <v>1.0148999999999999</v>
      </c>
    </row>
    <row r="53" spans="1:9">
      <c r="A53" s="23">
        <f t="shared" si="0"/>
        <v>12</v>
      </c>
      <c r="B53" s="194"/>
      <c r="C53" s="114">
        <v>41260</v>
      </c>
      <c r="D53" s="111"/>
      <c r="E53" s="111">
        <v>0.93510000000000004</v>
      </c>
      <c r="F53" s="111">
        <v>0.95889999999999997</v>
      </c>
      <c r="G53" s="111">
        <v>1.0419</v>
      </c>
      <c r="H53" s="111">
        <v>1.0864</v>
      </c>
      <c r="I53" s="111">
        <v>0.99609999999999999</v>
      </c>
    </row>
    <row r="54" spans="1:9">
      <c r="A54" s="23">
        <f t="shared" si="0"/>
        <v>12</v>
      </c>
      <c r="B54" s="194"/>
      <c r="C54" s="114">
        <v>41267</v>
      </c>
      <c r="D54" s="111"/>
      <c r="E54" s="111">
        <v>0.94</v>
      </c>
      <c r="F54" s="111">
        <v>0.94979999999999998</v>
      </c>
      <c r="G54" s="111">
        <v>1.0330999999999999</v>
      </c>
      <c r="H54" s="111">
        <v>1.0550999999999999</v>
      </c>
      <c r="I54" s="111">
        <v>0.99039999999999995</v>
      </c>
    </row>
    <row r="55" spans="1:9">
      <c r="C55" s="111" t="s">
        <v>235</v>
      </c>
      <c r="D55" s="111">
        <f>SUBTOTAL(1,D2:D54)</f>
        <v>0.94036904761904727</v>
      </c>
      <c r="E55" s="111">
        <v>0.8871</v>
      </c>
      <c r="F55" s="111">
        <v>1.0427</v>
      </c>
      <c r="G55" s="111">
        <v>1.0857000000000001</v>
      </c>
      <c r="H55" s="111">
        <v>1.081</v>
      </c>
      <c r="I55" s="111">
        <v>1.0232000000000001</v>
      </c>
    </row>
  </sheetData>
  <mergeCells count="12">
    <mergeCell ref="B51:B54"/>
    <mergeCell ref="B2:B7"/>
    <mergeCell ref="B8:B11"/>
    <mergeCell ref="B12:B15"/>
    <mergeCell ref="B25:B28"/>
    <mergeCell ref="B38:B41"/>
    <mergeCell ref="B42:B46"/>
    <mergeCell ref="B47:B50"/>
    <mergeCell ref="B34:B37"/>
    <mergeCell ref="B29:B33"/>
    <mergeCell ref="B21:B24"/>
    <mergeCell ref="B16:B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9" tint="-0.499984740745262"/>
    <pageSetUpPr fitToPage="1"/>
  </sheetPr>
  <dimension ref="A1:O2"/>
  <sheetViews>
    <sheetView zoomScaleNormal="100" workbookViewId="0">
      <selection activeCell="D189" sqref="D189:E190"/>
    </sheetView>
  </sheetViews>
  <sheetFormatPr defaultRowHeight="12.75"/>
  <sheetData>
    <row r="1" spans="1:15" ht="12.75" customHeight="1">
      <c r="A1" s="191" t="s">
        <v>218</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36515841" r:id="rId4" name="CommandButtonWheat">
          <controlPr defaultSize="0" print="0" autoLine="0" autoPict="0" r:id="rId5">
            <anchor moveWithCells="1">
              <from>
                <xdr:col>11</xdr:col>
                <xdr:colOff>76200</xdr:colOff>
                <xdr:row>0</xdr:row>
                <xdr:rowOff>38100</xdr:rowOff>
              </from>
              <to>
                <xdr:col>12</xdr:col>
                <xdr:colOff>371475</xdr:colOff>
                <xdr:row>1</xdr:row>
                <xdr:rowOff>142875</xdr:rowOff>
              </to>
            </anchor>
          </controlPr>
        </control>
      </mc:Choice>
      <mc:Fallback>
        <control shapeId="36515841" r:id="rId4" name="CommandButtonWheat"/>
      </mc:Fallback>
    </mc:AlternateContent>
  </control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P55"/>
  <sheetViews>
    <sheetView topLeftCell="A4" workbookViewId="0">
      <selection activeCell="D197" sqref="D197:E199"/>
    </sheetView>
  </sheetViews>
  <sheetFormatPr defaultRowHeight="11.25"/>
  <cols>
    <col min="1" max="2" width="9.140625" style="113"/>
    <col min="3" max="3" width="9.85546875" style="113" bestFit="1" customWidth="1"/>
    <col min="4" max="4" width="9.85546875" style="113" customWidth="1"/>
    <col min="5" max="5" width="9.140625" style="113"/>
    <col min="6" max="6" width="9.140625" style="113" customWidth="1"/>
    <col min="7" max="16384" width="9.140625" style="113"/>
  </cols>
  <sheetData>
    <row r="1" spans="1:16">
      <c r="A1" s="113" t="s">
        <v>107</v>
      </c>
      <c r="B1" s="113" t="s">
        <v>121</v>
      </c>
      <c r="C1" s="111"/>
      <c r="D1" s="111">
        <v>2012</v>
      </c>
      <c r="E1" s="111">
        <v>2011</v>
      </c>
      <c r="F1" s="111">
        <v>2010</v>
      </c>
      <c r="G1" s="111">
        <v>2009</v>
      </c>
      <c r="H1" s="111">
        <v>2008</v>
      </c>
      <c r="I1" s="163" t="s">
        <v>260</v>
      </c>
      <c r="K1" s="111"/>
      <c r="L1" s="111"/>
      <c r="M1" s="111"/>
      <c r="N1" s="111"/>
      <c r="O1" s="111"/>
      <c r="P1" s="111"/>
    </row>
    <row r="2" spans="1:16">
      <c r="A2" s="113">
        <v>1</v>
      </c>
      <c r="B2" s="193" t="str">
        <f>VLOOKUP(A2,Month!A:B,2,FALSE)</f>
        <v>January</v>
      </c>
      <c r="C2" s="114">
        <v>40903</v>
      </c>
      <c r="D2" s="123">
        <f>E54</f>
        <v>1.0209999999999999</v>
      </c>
      <c r="E2" s="111"/>
      <c r="F2" s="111"/>
      <c r="G2" s="111">
        <v>1.2101</v>
      </c>
      <c r="H2" s="111">
        <v>0.99380000000000002</v>
      </c>
      <c r="I2" s="111">
        <v>1.0479000000000001</v>
      </c>
      <c r="K2" s="114"/>
      <c r="L2" s="111"/>
      <c r="M2" s="111"/>
      <c r="N2" s="111"/>
      <c r="O2" s="111"/>
      <c r="P2" s="111"/>
    </row>
    <row r="3" spans="1:16">
      <c r="A3" s="113">
        <f t="shared" ref="A3:A54" si="0">MONTH(C3)</f>
        <v>1</v>
      </c>
      <c r="B3" s="193"/>
      <c r="C3" s="114">
        <v>40910</v>
      </c>
      <c r="D3" s="111">
        <v>1.0154000000000001</v>
      </c>
      <c r="E3" s="111">
        <v>0.99590000000000001</v>
      </c>
      <c r="F3" s="111">
        <v>1.0356000000000001</v>
      </c>
      <c r="G3" s="111">
        <v>1.1879999999999999</v>
      </c>
      <c r="H3" s="111">
        <v>1.0091000000000001</v>
      </c>
      <c r="I3" s="111">
        <v>1.0571999999999999</v>
      </c>
      <c r="K3" s="114"/>
      <c r="L3" s="111"/>
      <c r="M3" s="111"/>
      <c r="N3" s="111"/>
      <c r="O3" s="111"/>
      <c r="P3" s="111"/>
    </row>
    <row r="4" spans="1:16">
      <c r="A4" s="113">
        <f t="shared" si="0"/>
        <v>1</v>
      </c>
      <c r="B4" s="193"/>
      <c r="C4" s="114">
        <v>40917</v>
      </c>
      <c r="D4" s="111">
        <v>1.0253000000000001</v>
      </c>
      <c r="E4" s="111">
        <v>0.99150000000000005</v>
      </c>
      <c r="F4" s="111">
        <v>1.0318000000000001</v>
      </c>
      <c r="G4" s="111">
        <v>1.2373000000000001</v>
      </c>
      <c r="H4" s="111">
        <v>1.024</v>
      </c>
      <c r="I4" s="111">
        <v>1.0711999999999999</v>
      </c>
      <c r="K4" s="114"/>
      <c r="L4" s="111"/>
      <c r="M4" s="111"/>
      <c r="N4" s="111"/>
      <c r="O4" s="111"/>
      <c r="P4" s="111"/>
    </row>
    <row r="5" spans="1:16">
      <c r="A5" s="113">
        <f t="shared" si="0"/>
        <v>1</v>
      </c>
      <c r="B5" s="193"/>
      <c r="C5" s="114">
        <v>40924</v>
      </c>
      <c r="D5" s="111">
        <v>1.0144</v>
      </c>
      <c r="E5" s="111">
        <v>0.99219999999999997</v>
      </c>
      <c r="F5" s="111">
        <v>1.0419</v>
      </c>
      <c r="G5" s="111">
        <v>1.2614000000000001</v>
      </c>
      <c r="H5" s="111">
        <v>1.0161</v>
      </c>
      <c r="I5" s="111">
        <v>1.0710999999999999</v>
      </c>
      <c r="K5" s="114"/>
      <c r="L5" s="111"/>
      <c r="M5" s="111"/>
      <c r="N5" s="111"/>
      <c r="O5" s="111"/>
      <c r="P5" s="111"/>
    </row>
    <row r="6" spans="1:16">
      <c r="A6" s="113">
        <f t="shared" si="0"/>
        <v>1</v>
      </c>
      <c r="B6" s="193"/>
      <c r="C6" s="114">
        <v>40931</v>
      </c>
      <c r="D6" s="111">
        <v>1.0067999999999999</v>
      </c>
      <c r="E6" s="111">
        <v>0.99690000000000001</v>
      </c>
      <c r="F6" s="111">
        <v>1.0623</v>
      </c>
      <c r="G6" s="111">
        <v>1.2228000000000001</v>
      </c>
      <c r="H6" s="111">
        <v>0.99829999999999997</v>
      </c>
      <c r="I6" s="111">
        <v>1.07</v>
      </c>
      <c r="K6" s="114"/>
      <c r="L6" s="111"/>
      <c r="M6" s="111"/>
      <c r="N6" s="111"/>
      <c r="O6" s="111"/>
      <c r="P6" s="111"/>
    </row>
    <row r="7" spans="1:16">
      <c r="A7" s="113">
        <f t="shared" si="0"/>
        <v>1</v>
      </c>
      <c r="B7" s="193"/>
      <c r="C7" s="114">
        <v>40938</v>
      </c>
      <c r="D7" s="111">
        <v>0.99970000000000003</v>
      </c>
      <c r="E7" s="111">
        <v>0.99080000000000001</v>
      </c>
      <c r="F7" s="111">
        <v>1.0651999999999999</v>
      </c>
      <c r="G7" s="111">
        <v>1.2341</v>
      </c>
      <c r="H7" s="111">
        <v>1.002</v>
      </c>
      <c r="I7" s="111">
        <v>1.073</v>
      </c>
      <c r="K7" s="114"/>
      <c r="L7" s="111"/>
      <c r="M7" s="111"/>
      <c r="N7" s="111"/>
      <c r="O7" s="111"/>
      <c r="P7" s="111"/>
    </row>
    <row r="8" spans="1:16">
      <c r="A8" s="113">
        <f t="shared" si="0"/>
        <v>2</v>
      </c>
      <c r="B8" s="193" t="str">
        <f>VLOOKUP(A8,Month!A:B,2,FALSE)</f>
        <v>February</v>
      </c>
      <c r="C8" s="114">
        <v>40945</v>
      </c>
      <c r="D8" s="111">
        <v>0.99609999999999999</v>
      </c>
      <c r="E8" s="111">
        <v>0.99160000000000004</v>
      </c>
      <c r="F8" s="111">
        <v>1.0612999999999999</v>
      </c>
      <c r="G8" s="111">
        <v>1.2371000000000001</v>
      </c>
      <c r="H8" s="111">
        <v>0.99909999999999999</v>
      </c>
      <c r="I8" s="111">
        <v>1.0723</v>
      </c>
      <c r="K8" s="114"/>
      <c r="L8" s="111"/>
      <c r="M8" s="111"/>
      <c r="N8" s="111"/>
      <c r="O8" s="111"/>
      <c r="P8" s="111"/>
    </row>
    <row r="9" spans="1:16">
      <c r="A9" s="113">
        <f t="shared" si="0"/>
        <v>2</v>
      </c>
      <c r="B9" s="193"/>
      <c r="C9" s="114">
        <v>40952</v>
      </c>
      <c r="D9" s="111">
        <v>0.99829999999999997</v>
      </c>
      <c r="E9" s="111">
        <v>0.98570000000000002</v>
      </c>
      <c r="F9" s="111">
        <v>1.0458000000000001</v>
      </c>
      <c r="G9" s="111">
        <v>1.2583</v>
      </c>
      <c r="H9" s="111">
        <v>1.0145999999999999</v>
      </c>
      <c r="I9" s="111">
        <v>1.0693999999999999</v>
      </c>
      <c r="K9" s="114"/>
      <c r="L9" s="111"/>
      <c r="M9" s="111"/>
      <c r="N9" s="111"/>
      <c r="O9" s="111"/>
      <c r="P9" s="111"/>
    </row>
    <row r="10" spans="1:16">
      <c r="A10" s="113">
        <f t="shared" si="0"/>
        <v>2</v>
      </c>
      <c r="B10" s="193"/>
      <c r="C10" s="114">
        <v>40959</v>
      </c>
      <c r="D10" s="111">
        <v>0.997</v>
      </c>
      <c r="E10" s="111">
        <v>0.98450000000000004</v>
      </c>
      <c r="F10" s="111">
        <v>1.0526</v>
      </c>
      <c r="G10" s="111">
        <v>1.254</v>
      </c>
      <c r="H10" s="111">
        <v>0.98260000000000003</v>
      </c>
      <c r="I10" s="111">
        <v>1.0684</v>
      </c>
      <c r="K10" s="114"/>
      <c r="L10" s="111"/>
      <c r="M10" s="111"/>
      <c r="N10" s="111"/>
      <c r="O10" s="111"/>
      <c r="P10" s="111"/>
    </row>
    <row r="11" spans="1:16">
      <c r="A11" s="113">
        <f t="shared" si="0"/>
        <v>2</v>
      </c>
      <c r="B11" s="193"/>
      <c r="C11" s="114">
        <v>40966</v>
      </c>
      <c r="D11" s="111">
        <v>0.9919</v>
      </c>
      <c r="E11" s="111">
        <v>0.9728</v>
      </c>
      <c r="F11" s="111">
        <v>1.0339</v>
      </c>
      <c r="G11" s="111">
        <v>1.2867</v>
      </c>
      <c r="H11" s="111">
        <v>0.98960000000000004</v>
      </c>
      <c r="I11" s="111">
        <v>1.0707</v>
      </c>
      <c r="K11" s="114"/>
      <c r="L11" s="111"/>
      <c r="M11" s="111"/>
      <c r="N11" s="111"/>
      <c r="O11" s="111"/>
      <c r="P11" s="111"/>
    </row>
    <row r="12" spans="1:16">
      <c r="A12" s="113">
        <f t="shared" si="0"/>
        <v>3</v>
      </c>
      <c r="B12" s="193" t="str">
        <f>VLOOKUP(A12,Month!A:B,2,FALSE)</f>
        <v>March</v>
      </c>
      <c r="C12" s="114">
        <v>40973</v>
      </c>
      <c r="D12" s="111">
        <v>0.99580000000000002</v>
      </c>
      <c r="E12" s="111">
        <v>0.97319999999999995</v>
      </c>
      <c r="F12" s="111">
        <v>1.0249999999999999</v>
      </c>
      <c r="G12" s="111">
        <v>1.2851999999999999</v>
      </c>
      <c r="H12" s="111">
        <v>0.99060000000000004</v>
      </c>
      <c r="I12" s="111">
        <v>1.0685</v>
      </c>
      <c r="K12" s="114"/>
      <c r="L12" s="111"/>
      <c r="M12" s="111"/>
      <c r="N12" s="111"/>
      <c r="O12" s="111"/>
      <c r="P12" s="111"/>
    </row>
    <row r="13" spans="1:16">
      <c r="A13" s="113">
        <f t="shared" si="0"/>
        <v>3</v>
      </c>
      <c r="B13" s="193"/>
      <c r="C13" s="114">
        <v>40980</v>
      </c>
      <c r="D13" s="111">
        <v>0.99160000000000004</v>
      </c>
      <c r="E13" s="111">
        <v>0.98329999999999995</v>
      </c>
      <c r="F13" s="111">
        <v>1.0132000000000001</v>
      </c>
      <c r="G13" s="111">
        <v>1.2572000000000001</v>
      </c>
      <c r="H13" s="111">
        <v>1.0088999999999999</v>
      </c>
      <c r="I13" s="111">
        <v>1.0657000000000001</v>
      </c>
      <c r="K13" s="114"/>
      <c r="L13" s="111"/>
      <c r="M13" s="111"/>
      <c r="N13" s="111"/>
      <c r="O13" s="111"/>
      <c r="P13" s="111"/>
    </row>
    <row r="14" spans="1:16">
      <c r="A14" s="113">
        <f t="shared" si="0"/>
        <v>3</v>
      </c>
      <c r="B14" s="193"/>
      <c r="C14" s="114">
        <v>40987</v>
      </c>
      <c r="D14" s="111">
        <v>0.99550000000000005</v>
      </c>
      <c r="E14" s="111">
        <v>0.97789999999999999</v>
      </c>
      <c r="F14" s="111">
        <v>1.0224</v>
      </c>
      <c r="G14" s="111">
        <v>1.2310000000000001</v>
      </c>
      <c r="H14" s="111">
        <v>1.0177</v>
      </c>
      <c r="I14" s="111">
        <v>1.0623</v>
      </c>
      <c r="K14" s="114"/>
      <c r="L14" s="111"/>
      <c r="M14" s="111"/>
      <c r="N14" s="111"/>
      <c r="O14" s="111"/>
      <c r="P14" s="111"/>
    </row>
    <row r="15" spans="1:16">
      <c r="A15" s="113">
        <f t="shared" si="0"/>
        <v>3</v>
      </c>
      <c r="B15" s="193"/>
      <c r="C15" s="114">
        <v>40994</v>
      </c>
      <c r="D15" s="111">
        <v>0.99529999999999996</v>
      </c>
      <c r="E15" s="111">
        <v>0.9718</v>
      </c>
      <c r="F15" s="111">
        <v>1.0146999999999999</v>
      </c>
      <c r="G15" s="111">
        <v>1.2508999999999999</v>
      </c>
      <c r="H15" s="111">
        <v>1.0177</v>
      </c>
      <c r="I15" s="111">
        <v>1.0637000000000001</v>
      </c>
      <c r="K15" s="114"/>
      <c r="L15" s="111"/>
      <c r="M15" s="111"/>
      <c r="N15" s="111"/>
      <c r="O15" s="111"/>
      <c r="P15" s="111"/>
    </row>
    <row r="16" spans="1:16">
      <c r="A16" s="113">
        <f t="shared" si="0"/>
        <v>4</v>
      </c>
      <c r="B16" s="193" t="str">
        <f>VLOOKUP(A16,Month!A:B,2,FALSE)</f>
        <v>April</v>
      </c>
      <c r="C16" s="114">
        <v>41001</v>
      </c>
      <c r="D16" s="111">
        <v>0.99409999999999998</v>
      </c>
      <c r="E16" s="111">
        <v>0.96089999999999998</v>
      </c>
      <c r="F16" s="111">
        <v>1.0039</v>
      </c>
      <c r="G16" s="111">
        <v>1.2333000000000001</v>
      </c>
      <c r="H16" s="111">
        <v>1.0168999999999999</v>
      </c>
      <c r="I16" s="111">
        <v>1.0537000000000001</v>
      </c>
      <c r="K16" s="114"/>
      <c r="L16" s="111"/>
      <c r="M16" s="111"/>
      <c r="N16" s="111"/>
      <c r="O16" s="111"/>
      <c r="P16" s="111"/>
    </row>
    <row r="17" spans="1:16">
      <c r="A17" s="113">
        <f t="shared" si="0"/>
        <v>4</v>
      </c>
      <c r="B17" s="193"/>
      <c r="C17" s="114">
        <v>41008</v>
      </c>
      <c r="D17" s="111">
        <v>0.99919999999999998</v>
      </c>
      <c r="E17" s="111">
        <v>0.96209999999999996</v>
      </c>
      <c r="F17" s="111">
        <v>1.0015000000000001</v>
      </c>
      <c r="G17" s="111">
        <v>1.2110000000000001</v>
      </c>
      <c r="H17" s="111">
        <v>1.012</v>
      </c>
      <c r="I17" s="111">
        <v>1.0426</v>
      </c>
      <c r="K17" s="114"/>
      <c r="L17" s="111"/>
      <c r="M17" s="111"/>
      <c r="N17" s="111"/>
      <c r="O17" s="111"/>
      <c r="P17" s="111"/>
    </row>
    <row r="18" spans="1:16">
      <c r="A18" s="113">
        <f t="shared" si="0"/>
        <v>4</v>
      </c>
      <c r="B18" s="193"/>
      <c r="C18" s="114">
        <v>41015</v>
      </c>
      <c r="D18" s="111">
        <v>0.99199999999999999</v>
      </c>
      <c r="E18" s="111">
        <v>0.95569999999999999</v>
      </c>
      <c r="F18" s="111">
        <v>1.0037</v>
      </c>
      <c r="G18" s="111">
        <v>1.2322</v>
      </c>
      <c r="H18" s="111">
        <v>1.0117</v>
      </c>
      <c r="I18" s="111">
        <v>1.0508</v>
      </c>
      <c r="K18" s="114"/>
      <c r="L18" s="111"/>
      <c r="M18" s="111"/>
      <c r="N18" s="111"/>
      <c r="O18" s="111"/>
      <c r="P18" s="111"/>
    </row>
    <row r="19" spans="1:16">
      <c r="A19" s="113">
        <f t="shared" si="0"/>
        <v>4</v>
      </c>
      <c r="B19" s="193"/>
      <c r="C19" s="114">
        <v>41022</v>
      </c>
      <c r="D19" s="111">
        <v>0.98680000000000001</v>
      </c>
      <c r="E19" s="111">
        <v>0.95079999999999998</v>
      </c>
      <c r="F19" s="111">
        <v>1.0066999999999999</v>
      </c>
      <c r="G19" s="111">
        <v>1.2037</v>
      </c>
      <c r="H19" s="111">
        <v>1.0148999999999999</v>
      </c>
      <c r="I19" s="111">
        <v>1.044</v>
      </c>
      <c r="K19" s="114"/>
      <c r="L19" s="111"/>
      <c r="M19" s="111"/>
      <c r="N19" s="111"/>
      <c r="O19" s="111"/>
      <c r="P19" s="111"/>
    </row>
    <row r="20" spans="1:16">
      <c r="A20" s="113">
        <f t="shared" si="0"/>
        <v>4</v>
      </c>
      <c r="B20" s="193"/>
      <c r="C20" s="114">
        <v>41029</v>
      </c>
      <c r="D20" s="111">
        <v>0.98850000000000005</v>
      </c>
      <c r="E20" s="111">
        <v>0.95609999999999995</v>
      </c>
      <c r="F20" s="111">
        <v>1.0274000000000001</v>
      </c>
      <c r="G20" s="111">
        <v>1.1720999999999999</v>
      </c>
      <c r="H20" s="111">
        <v>1.0078</v>
      </c>
      <c r="I20" s="111">
        <v>1.0408999999999999</v>
      </c>
      <c r="K20" s="114"/>
      <c r="L20" s="111"/>
      <c r="M20" s="111"/>
      <c r="N20" s="111"/>
      <c r="O20" s="111"/>
      <c r="P20" s="111"/>
    </row>
    <row r="21" spans="1:16">
      <c r="A21" s="113">
        <f t="shared" si="0"/>
        <v>5</v>
      </c>
      <c r="B21" s="193" t="str">
        <f>VLOOKUP(A21,Month!A:B,2,FALSE)</f>
        <v>May</v>
      </c>
      <c r="C21" s="114">
        <v>41036</v>
      </c>
      <c r="D21" s="111">
        <v>0.998</v>
      </c>
      <c r="E21" s="111">
        <v>0.9637</v>
      </c>
      <c r="F21" s="111">
        <v>1.0230999999999999</v>
      </c>
      <c r="G21" s="111">
        <v>1.1659999999999999</v>
      </c>
      <c r="H21" s="111">
        <v>1.0003</v>
      </c>
      <c r="I21" s="111">
        <v>1.0383</v>
      </c>
      <c r="K21" s="114"/>
      <c r="L21" s="111"/>
      <c r="M21" s="111"/>
      <c r="N21" s="111"/>
      <c r="O21" s="111"/>
      <c r="P21" s="111"/>
    </row>
    <row r="22" spans="1:16">
      <c r="A22" s="113">
        <f t="shared" si="0"/>
        <v>5</v>
      </c>
      <c r="B22" s="193"/>
      <c r="C22" s="114">
        <v>41043</v>
      </c>
      <c r="D22" s="111">
        <v>1.0092000000000001</v>
      </c>
      <c r="E22" s="111">
        <v>0.97199999999999998</v>
      </c>
      <c r="F22" s="111">
        <v>1.0466</v>
      </c>
      <c r="G22" s="111">
        <v>1.1492</v>
      </c>
      <c r="H22" s="111">
        <v>0.98850000000000005</v>
      </c>
      <c r="I22" s="111">
        <v>1.0390999999999999</v>
      </c>
      <c r="K22" s="114"/>
      <c r="L22" s="111"/>
      <c r="M22" s="111"/>
      <c r="N22" s="111"/>
      <c r="O22" s="111"/>
      <c r="P22" s="111"/>
    </row>
    <row r="23" spans="1:16">
      <c r="A23" s="113">
        <f t="shared" si="0"/>
        <v>5</v>
      </c>
      <c r="B23" s="193"/>
      <c r="C23" s="114">
        <v>41050</v>
      </c>
      <c r="D23" s="111">
        <v>1.0237000000000001</v>
      </c>
      <c r="E23" s="111">
        <v>0.97819999999999996</v>
      </c>
      <c r="F23" s="111">
        <v>1.0598000000000001</v>
      </c>
      <c r="G23" s="111">
        <v>1.113</v>
      </c>
      <c r="H23" s="111">
        <v>0.99139999999999995</v>
      </c>
      <c r="I23" s="111">
        <v>1.0337000000000001</v>
      </c>
      <c r="K23" s="114"/>
      <c r="L23" s="111"/>
      <c r="M23" s="111"/>
      <c r="N23" s="111"/>
      <c r="O23" s="111"/>
      <c r="P23" s="111"/>
    </row>
    <row r="24" spans="1:16">
      <c r="A24" s="113">
        <f t="shared" si="0"/>
        <v>5</v>
      </c>
      <c r="B24" s="193"/>
      <c r="C24" s="114">
        <v>41057</v>
      </c>
      <c r="D24" s="111">
        <v>1.0302</v>
      </c>
      <c r="E24" s="111">
        <v>0.97489999999999999</v>
      </c>
      <c r="F24" s="111">
        <v>1.0456000000000001</v>
      </c>
      <c r="G24" s="111">
        <v>1.0956999999999999</v>
      </c>
      <c r="H24" s="111">
        <v>1.0118</v>
      </c>
      <c r="I24" s="111">
        <v>1.0344</v>
      </c>
      <c r="K24" s="114"/>
      <c r="L24" s="111"/>
      <c r="M24" s="111"/>
      <c r="N24" s="111"/>
      <c r="O24" s="111"/>
      <c r="P24" s="111"/>
    </row>
    <row r="25" spans="1:16">
      <c r="A25" s="113">
        <f t="shared" si="0"/>
        <v>6</v>
      </c>
      <c r="B25" s="193" t="str">
        <f>VLOOKUP(A25,Month!A:B,2,FALSE)</f>
        <v>June</v>
      </c>
      <c r="C25" s="114">
        <v>41064</v>
      </c>
      <c r="D25" s="111">
        <v>1.0335000000000001</v>
      </c>
      <c r="E25" s="111">
        <v>0.97729999999999995</v>
      </c>
      <c r="F25" s="111">
        <v>1.0435000000000001</v>
      </c>
      <c r="G25" s="111">
        <v>1.1100000000000001</v>
      </c>
      <c r="H25" s="111">
        <v>1.0228999999999999</v>
      </c>
      <c r="I25" s="111">
        <v>1.0384</v>
      </c>
      <c r="K25" s="114"/>
      <c r="L25" s="111"/>
      <c r="M25" s="111"/>
      <c r="N25" s="111"/>
      <c r="O25" s="111"/>
      <c r="P25" s="111"/>
    </row>
    <row r="26" spans="1:16">
      <c r="A26" s="113">
        <f t="shared" si="0"/>
        <v>6</v>
      </c>
      <c r="B26" s="193"/>
      <c r="C26" s="114">
        <v>41071</v>
      </c>
      <c r="D26" s="111">
        <v>1.0250999999999999</v>
      </c>
      <c r="E26" s="111">
        <v>0.97640000000000005</v>
      </c>
      <c r="F26" s="111">
        <v>1.0263</v>
      </c>
      <c r="G26" s="111">
        <v>1.1326000000000001</v>
      </c>
      <c r="H26" s="111">
        <v>1.018</v>
      </c>
      <c r="I26" s="111">
        <v>1.0383</v>
      </c>
      <c r="K26" s="114"/>
      <c r="L26" s="111"/>
      <c r="M26" s="111"/>
      <c r="N26" s="111"/>
      <c r="O26" s="111"/>
      <c r="P26" s="111"/>
    </row>
    <row r="27" spans="1:16">
      <c r="A27" s="113">
        <f t="shared" si="0"/>
        <v>6</v>
      </c>
      <c r="B27" s="193"/>
      <c r="C27" s="114">
        <v>41078</v>
      </c>
      <c r="D27" s="111">
        <v>1.0219</v>
      </c>
      <c r="E27" s="111">
        <v>0.9778</v>
      </c>
      <c r="F27" s="111">
        <v>1.032</v>
      </c>
      <c r="G27" s="111">
        <v>1.1529</v>
      </c>
      <c r="H27" s="111">
        <v>1.0134000000000001</v>
      </c>
      <c r="I27" s="111">
        <v>1.044</v>
      </c>
      <c r="K27" s="114"/>
      <c r="L27" s="111"/>
      <c r="M27" s="111"/>
      <c r="N27" s="111"/>
      <c r="O27" s="111"/>
      <c r="P27" s="111"/>
    </row>
    <row r="28" spans="1:16">
      <c r="A28" s="113">
        <f t="shared" si="0"/>
        <v>6</v>
      </c>
      <c r="B28" s="193"/>
      <c r="C28" s="114">
        <v>41085</v>
      </c>
      <c r="D28" s="111">
        <v>1.0271999999999999</v>
      </c>
      <c r="E28" s="111">
        <v>0.97589999999999999</v>
      </c>
      <c r="F28" s="111">
        <v>1.0527</v>
      </c>
      <c r="G28" s="111">
        <v>1.1553</v>
      </c>
      <c r="H28" s="111">
        <v>1.0184</v>
      </c>
      <c r="I28" s="111">
        <v>1.0462</v>
      </c>
      <c r="K28" s="114"/>
      <c r="L28" s="111"/>
      <c r="M28" s="111"/>
      <c r="N28" s="111"/>
      <c r="O28" s="111"/>
      <c r="P28" s="111"/>
    </row>
    <row r="29" spans="1:16">
      <c r="A29" s="113">
        <f t="shared" si="0"/>
        <v>7</v>
      </c>
      <c r="B29" s="193" t="str">
        <f>VLOOKUP(A29,Month!A:B,2,FALSE)</f>
        <v>July</v>
      </c>
      <c r="C29" s="114">
        <v>41092</v>
      </c>
      <c r="D29" s="111">
        <v>1.0155000000000001</v>
      </c>
      <c r="E29" s="111">
        <v>0.96260000000000001</v>
      </c>
      <c r="F29" s="111">
        <v>1.0431999999999999</v>
      </c>
      <c r="G29" s="111">
        <v>1.1606000000000001</v>
      </c>
      <c r="H29" s="111">
        <v>1.0137</v>
      </c>
      <c r="I29" s="111">
        <v>1.0497000000000001</v>
      </c>
      <c r="K29" s="114"/>
      <c r="L29" s="111"/>
      <c r="M29" s="111"/>
      <c r="N29" s="111"/>
      <c r="O29" s="111"/>
      <c r="P29" s="111"/>
    </row>
    <row r="30" spans="1:16">
      <c r="A30" s="113">
        <f t="shared" si="0"/>
        <v>7</v>
      </c>
      <c r="B30" s="193"/>
      <c r="C30" s="114">
        <v>41099</v>
      </c>
      <c r="D30" s="111">
        <v>1.0199</v>
      </c>
      <c r="E30" s="111">
        <v>0.96279999999999999</v>
      </c>
      <c r="F30" s="111">
        <v>1.0376000000000001</v>
      </c>
      <c r="G30" s="111">
        <v>1.1318999999999999</v>
      </c>
      <c r="H30" s="111">
        <v>1.0033000000000001</v>
      </c>
      <c r="I30" s="111">
        <v>1.0339</v>
      </c>
      <c r="K30" s="114"/>
      <c r="L30" s="111"/>
      <c r="M30" s="111"/>
      <c r="N30" s="111"/>
      <c r="O30" s="111"/>
      <c r="P30" s="111"/>
    </row>
    <row r="31" spans="1:16">
      <c r="A31" s="113">
        <f t="shared" si="0"/>
        <v>7</v>
      </c>
      <c r="B31" s="193"/>
      <c r="C31" s="114">
        <v>41106</v>
      </c>
      <c r="D31" s="111">
        <v>1.0124</v>
      </c>
      <c r="E31" s="111">
        <v>0.95079999999999998</v>
      </c>
      <c r="F31" s="111">
        <v>1.0456000000000001</v>
      </c>
      <c r="G31" s="111">
        <v>1.0976999999999999</v>
      </c>
      <c r="H31" s="111">
        <v>1.0094000000000001</v>
      </c>
      <c r="I31" s="111">
        <v>1.0259</v>
      </c>
      <c r="K31" s="114"/>
      <c r="L31" s="111"/>
      <c r="M31" s="111"/>
      <c r="N31" s="111"/>
      <c r="O31" s="111"/>
      <c r="P31" s="111"/>
    </row>
    <row r="32" spans="1:16">
      <c r="A32" s="113">
        <f t="shared" si="0"/>
        <v>7</v>
      </c>
      <c r="B32" s="193"/>
      <c r="C32" s="114">
        <v>41113</v>
      </c>
      <c r="D32" s="111">
        <v>1.0135000000000001</v>
      </c>
      <c r="E32" s="111">
        <v>0.94750000000000001</v>
      </c>
      <c r="F32" s="111">
        <v>1.0329999999999999</v>
      </c>
      <c r="G32" s="111">
        <v>1.0841000000000001</v>
      </c>
      <c r="H32" s="111">
        <v>1.0246</v>
      </c>
      <c r="I32" s="111">
        <v>1.0223</v>
      </c>
      <c r="K32" s="114"/>
      <c r="L32" s="111"/>
      <c r="M32" s="111"/>
      <c r="N32" s="111"/>
      <c r="O32" s="111"/>
      <c r="P32" s="111"/>
    </row>
    <row r="33" spans="1:16">
      <c r="A33" s="113">
        <f t="shared" si="0"/>
        <v>7</v>
      </c>
      <c r="B33" s="193"/>
      <c r="C33" s="114">
        <v>41120</v>
      </c>
      <c r="D33" s="111">
        <v>1.0024999999999999</v>
      </c>
      <c r="E33" s="111">
        <v>0.96709999999999996</v>
      </c>
      <c r="F33" s="111">
        <v>1.0219</v>
      </c>
      <c r="G33" s="111">
        <v>1.0726</v>
      </c>
      <c r="H33" s="111">
        <v>1.0487</v>
      </c>
      <c r="I33" s="111">
        <v>1.0276000000000001</v>
      </c>
      <c r="K33" s="114"/>
      <c r="L33" s="111"/>
      <c r="M33" s="111"/>
      <c r="N33" s="111"/>
      <c r="O33" s="111"/>
      <c r="P33" s="111"/>
    </row>
    <row r="34" spans="1:16">
      <c r="A34" s="113">
        <f t="shared" si="0"/>
        <v>8</v>
      </c>
      <c r="B34" s="193" t="str">
        <f>VLOOKUP(A34,Month!A:B,2,FALSE)</f>
        <v>August</v>
      </c>
      <c r="C34" s="114">
        <v>41127</v>
      </c>
      <c r="D34" s="111">
        <v>0.99590000000000001</v>
      </c>
      <c r="E34" s="111">
        <v>0.99039999999999995</v>
      </c>
      <c r="F34" s="111">
        <v>1.0388999999999999</v>
      </c>
      <c r="G34" s="111">
        <v>1.0929</v>
      </c>
      <c r="H34" s="111">
        <v>1.0640000000000001</v>
      </c>
      <c r="I34" s="111">
        <v>1.0466</v>
      </c>
      <c r="K34" s="114"/>
      <c r="L34" s="111"/>
      <c r="M34" s="111"/>
      <c r="N34" s="111"/>
      <c r="O34" s="111"/>
      <c r="P34" s="111"/>
    </row>
    <row r="35" spans="1:16">
      <c r="A35" s="113">
        <f t="shared" si="0"/>
        <v>8</v>
      </c>
      <c r="B35" s="193"/>
      <c r="C35" s="114">
        <v>41134</v>
      </c>
      <c r="D35" s="111">
        <v>0.99050000000000005</v>
      </c>
      <c r="E35" s="111">
        <v>0.98419999999999996</v>
      </c>
      <c r="F35" s="111">
        <v>1.0387999999999999</v>
      </c>
      <c r="G35" s="111">
        <v>1.0994999999999999</v>
      </c>
      <c r="H35" s="111">
        <v>1.0548999999999999</v>
      </c>
      <c r="I35" s="111">
        <v>1.0444</v>
      </c>
      <c r="K35" s="114"/>
      <c r="L35" s="111"/>
      <c r="M35" s="111"/>
      <c r="N35" s="111"/>
      <c r="O35" s="111"/>
      <c r="P35" s="111"/>
    </row>
    <row r="36" spans="1:16">
      <c r="A36" s="113">
        <f t="shared" si="0"/>
        <v>8</v>
      </c>
      <c r="B36" s="193"/>
      <c r="C36" s="114">
        <v>41141</v>
      </c>
      <c r="D36" s="111">
        <v>0.99060000000000004</v>
      </c>
      <c r="E36" s="111">
        <v>0.9859</v>
      </c>
      <c r="F36" s="111">
        <v>1.0572999999999999</v>
      </c>
      <c r="G36" s="111">
        <v>1.0855999999999999</v>
      </c>
      <c r="H36" s="111">
        <v>1.0518000000000001</v>
      </c>
      <c r="I36" s="111">
        <v>1.0450999999999999</v>
      </c>
      <c r="K36" s="114"/>
      <c r="L36" s="111"/>
      <c r="M36" s="111"/>
      <c r="N36" s="111"/>
      <c r="O36" s="111"/>
      <c r="P36" s="111"/>
    </row>
    <row r="37" spans="1:16">
      <c r="A37" s="113">
        <f t="shared" si="0"/>
        <v>8</v>
      </c>
      <c r="B37" s="193"/>
      <c r="C37" s="114">
        <v>41148</v>
      </c>
      <c r="D37" s="111">
        <v>0.98870000000000002</v>
      </c>
      <c r="E37" s="111">
        <v>0.97850000000000004</v>
      </c>
      <c r="F37" s="111">
        <v>1.0537000000000001</v>
      </c>
      <c r="G37" s="111">
        <v>1.0999000000000001</v>
      </c>
      <c r="H37" s="111">
        <v>1.0646</v>
      </c>
      <c r="I37" s="111">
        <v>1.0484</v>
      </c>
      <c r="K37" s="114"/>
      <c r="L37" s="111"/>
      <c r="M37" s="111"/>
      <c r="N37" s="111"/>
      <c r="O37" s="111"/>
      <c r="P37" s="111"/>
    </row>
    <row r="38" spans="1:16">
      <c r="A38" s="113">
        <f t="shared" si="0"/>
        <v>9</v>
      </c>
      <c r="B38" s="193" t="str">
        <f>VLOOKUP(A38,Month!A:B,2,FALSE)</f>
        <v>September</v>
      </c>
      <c r="C38" s="114">
        <v>41155</v>
      </c>
      <c r="D38" s="111">
        <v>0.98529999999999995</v>
      </c>
      <c r="E38" s="111">
        <v>0.98980000000000001</v>
      </c>
      <c r="F38" s="111">
        <v>1.0361</v>
      </c>
      <c r="G38" s="111">
        <v>1.0782</v>
      </c>
      <c r="H38" s="111">
        <v>1.0702</v>
      </c>
      <c r="I38" s="111">
        <v>1.0450999999999999</v>
      </c>
      <c r="K38" s="114"/>
      <c r="L38" s="111"/>
      <c r="M38" s="111"/>
      <c r="N38" s="111"/>
      <c r="O38" s="111"/>
      <c r="P38" s="111"/>
    </row>
    <row r="39" spans="1:16">
      <c r="A39" s="113">
        <f t="shared" si="0"/>
        <v>9</v>
      </c>
      <c r="B39" s="193"/>
      <c r="C39" s="114">
        <v>41162</v>
      </c>
      <c r="D39" s="111">
        <v>0.97370000000000001</v>
      </c>
      <c r="E39" s="111">
        <v>0.98909999999999998</v>
      </c>
      <c r="F39" s="111">
        <v>1.0282</v>
      </c>
      <c r="G39" s="111">
        <v>1.0734999999999999</v>
      </c>
      <c r="H39" s="111">
        <v>1.0671999999999999</v>
      </c>
      <c r="I39" s="111">
        <v>1.0395000000000001</v>
      </c>
      <c r="K39" s="114"/>
      <c r="L39" s="111"/>
      <c r="M39" s="111"/>
      <c r="N39" s="111"/>
      <c r="O39" s="111"/>
      <c r="P39" s="111"/>
    </row>
    <row r="40" spans="1:16">
      <c r="A40" s="113">
        <f t="shared" si="0"/>
        <v>9</v>
      </c>
      <c r="B40" s="193"/>
      <c r="C40" s="114">
        <v>41169</v>
      </c>
      <c r="D40" s="111">
        <v>0.97499999999999998</v>
      </c>
      <c r="E40" s="111">
        <v>1.0069999999999999</v>
      </c>
      <c r="F40" s="111">
        <v>1.0279</v>
      </c>
      <c r="G40" s="111">
        <v>1.0784</v>
      </c>
      <c r="H40" s="111">
        <v>1.0356000000000001</v>
      </c>
      <c r="I40" s="111">
        <v>1.0371999999999999</v>
      </c>
      <c r="K40" s="114"/>
      <c r="L40" s="111"/>
      <c r="M40" s="111"/>
      <c r="N40" s="111"/>
      <c r="O40" s="111"/>
      <c r="P40" s="111"/>
    </row>
    <row r="41" spans="1:16">
      <c r="A41" s="113">
        <f t="shared" si="0"/>
        <v>9</v>
      </c>
      <c r="B41" s="193"/>
      <c r="C41" s="114">
        <v>41176</v>
      </c>
      <c r="D41" s="111">
        <v>0.98140000000000005</v>
      </c>
      <c r="E41" s="111">
        <v>1.0293000000000001</v>
      </c>
      <c r="F41" s="111">
        <v>1.0290999999999999</v>
      </c>
      <c r="G41" s="111">
        <v>1.0804</v>
      </c>
      <c r="H41" s="111">
        <v>1.0636000000000001</v>
      </c>
      <c r="I41" s="111">
        <v>1.0506</v>
      </c>
      <c r="K41" s="114"/>
      <c r="L41" s="111"/>
      <c r="M41" s="111"/>
      <c r="N41" s="111"/>
      <c r="O41" s="111"/>
      <c r="P41" s="111"/>
    </row>
    <row r="42" spans="1:16">
      <c r="A42" s="113">
        <f t="shared" si="0"/>
        <v>10</v>
      </c>
      <c r="B42" s="193" t="str">
        <f>VLOOKUP(A42,Month!A:B,2,FALSE)</f>
        <v>October</v>
      </c>
      <c r="C42" s="114">
        <v>41183</v>
      </c>
      <c r="D42" s="111">
        <v>0.98240000000000005</v>
      </c>
      <c r="E42" s="111">
        <v>1.0462</v>
      </c>
      <c r="F42" s="111">
        <v>1.0168999999999999</v>
      </c>
      <c r="G42" s="111">
        <v>1.0596000000000001</v>
      </c>
      <c r="H42" s="111">
        <v>1.1342000000000001</v>
      </c>
      <c r="I42" s="111">
        <v>1.0642</v>
      </c>
      <c r="K42" s="114"/>
      <c r="L42" s="111"/>
      <c r="M42" s="111"/>
      <c r="N42" s="111"/>
      <c r="O42" s="111"/>
      <c r="P42" s="111"/>
    </row>
    <row r="43" spans="1:16">
      <c r="A43" s="113">
        <f t="shared" si="0"/>
        <v>10</v>
      </c>
      <c r="B43" s="193"/>
      <c r="C43" s="114">
        <v>41190</v>
      </c>
      <c r="D43" s="111">
        <v>0.97770000000000001</v>
      </c>
      <c r="E43" s="111">
        <v>1.022</v>
      </c>
      <c r="F43" s="111">
        <v>1.0082</v>
      </c>
      <c r="G43" s="111">
        <v>1.0324</v>
      </c>
      <c r="H43" s="111">
        <v>1.1794</v>
      </c>
      <c r="I43" s="111">
        <v>1.0542</v>
      </c>
      <c r="K43" s="114"/>
      <c r="L43" s="111"/>
      <c r="M43" s="111"/>
      <c r="N43" s="111"/>
      <c r="O43" s="111"/>
      <c r="P43" s="111"/>
    </row>
    <row r="44" spans="1:16">
      <c r="A44" s="113">
        <f t="shared" si="0"/>
        <v>10</v>
      </c>
      <c r="B44" s="193"/>
      <c r="C44" s="114">
        <v>41197</v>
      </c>
      <c r="D44" s="111"/>
      <c r="E44" s="111">
        <v>1.0145999999999999</v>
      </c>
      <c r="F44" s="111">
        <v>1.0259</v>
      </c>
      <c r="G44" s="111">
        <v>1.0458000000000001</v>
      </c>
      <c r="H44" s="111">
        <v>1.2398</v>
      </c>
      <c r="I44" s="111">
        <v>1.0814999999999999</v>
      </c>
      <c r="K44" s="114"/>
      <c r="L44" s="111"/>
      <c r="M44" s="111"/>
      <c r="N44" s="111"/>
      <c r="O44" s="111"/>
      <c r="P44" s="111"/>
    </row>
    <row r="45" spans="1:16">
      <c r="A45" s="113">
        <f t="shared" si="0"/>
        <v>10</v>
      </c>
      <c r="B45" s="193"/>
      <c r="C45" s="114">
        <v>41204</v>
      </c>
      <c r="D45" s="111"/>
      <c r="E45" s="111">
        <v>1.0044999999999999</v>
      </c>
      <c r="F45" s="111">
        <v>1.022</v>
      </c>
      <c r="G45" s="111">
        <v>1.0717000000000001</v>
      </c>
      <c r="H45" s="111">
        <v>1.2526999999999999</v>
      </c>
      <c r="I45" s="111">
        <v>1.0876999999999999</v>
      </c>
      <c r="K45" s="114"/>
      <c r="L45" s="111"/>
      <c r="M45" s="111"/>
      <c r="N45" s="111"/>
      <c r="O45" s="111"/>
      <c r="P45" s="111"/>
    </row>
    <row r="46" spans="1:16">
      <c r="A46" s="113">
        <f t="shared" si="0"/>
        <v>10</v>
      </c>
      <c r="B46" s="193"/>
      <c r="C46" s="114">
        <v>41211</v>
      </c>
      <c r="D46" s="111"/>
      <c r="E46" s="111">
        <v>1.0112000000000001</v>
      </c>
      <c r="F46" s="111">
        <v>1.0073000000000001</v>
      </c>
      <c r="G46" s="111">
        <v>1.0692999999999999</v>
      </c>
      <c r="H46" s="111">
        <v>1.1720999999999999</v>
      </c>
      <c r="I46" s="111">
        <v>1.0649999999999999</v>
      </c>
      <c r="K46" s="114"/>
      <c r="L46" s="111"/>
      <c r="M46" s="111"/>
      <c r="N46" s="111"/>
      <c r="O46" s="111"/>
      <c r="P46" s="111"/>
    </row>
    <row r="47" spans="1:16">
      <c r="A47" s="113">
        <f t="shared" si="0"/>
        <v>11</v>
      </c>
      <c r="B47" s="193" t="str">
        <f>VLOOKUP(A47,Month!A:B,2,FALSE)</f>
        <v>November</v>
      </c>
      <c r="C47" s="114">
        <v>41218</v>
      </c>
      <c r="D47" s="111"/>
      <c r="E47" s="111">
        <v>1.0168999999999999</v>
      </c>
      <c r="F47" s="111">
        <v>1.0032000000000001</v>
      </c>
      <c r="G47" s="111">
        <v>1.0522</v>
      </c>
      <c r="H47" s="111">
        <v>1.2199</v>
      </c>
      <c r="I47" s="111">
        <v>1.0652999999999999</v>
      </c>
      <c r="K47" s="114"/>
      <c r="L47" s="111"/>
      <c r="M47" s="111"/>
      <c r="N47" s="111"/>
      <c r="O47" s="111"/>
      <c r="P47" s="111"/>
    </row>
    <row r="48" spans="1:16">
      <c r="A48" s="113">
        <f t="shared" si="0"/>
        <v>11</v>
      </c>
      <c r="B48" s="193"/>
      <c r="C48" s="114">
        <v>41225</v>
      </c>
      <c r="D48" s="111"/>
      <c r="E48" s="111">
        <v>1.0226999999999999</v>
      </c>
      <c r="F48" s="111">
        <v>1.0176000000000001</v>
      </c>
      <c r="G48" s="111">
        <v>1.0570999999999999</v>
      </c>
      <c r="H48" s="111">
        <v>1.2504</v>
      </c>
      <c r="I48" s="111">
        <v>1.0869</v>
      </c>
      <c r="K48" s="114"/>
      <c r="L48" s="111"/>
      <c r="M48" s="111"/>
      <c r="N48" s="111"/>
      <c r="O48" s="111"/>
      <c r="P48" s="111"/>
    </row>
    <row r="49" spans="1:16">
      <c r="A49" s="113">
        <f t="shared" si="0"/>
        <v>11</v>
      </c>
      <c r="B49" s="193"/>
      <c r="C49" s="114">
        <v>41232</v>
      </c>
      <c r="D49" s="111"/>
      <c r="E49" s="111">
        <v>1.0415000000000001</v>
      </c>
      <c r="F49" s="111">
        <v>1.0169999999999999</v>
      </c>
      <c r="G49" s="111">
        <v>1.0565</v>
      </c>
      <c r="H49" s="111">
        <v>1.2265999999999999</v>
      </c>
      <c r="I49" s="111">
        <v>1.0802</v>
      </c>
      <c r="K49" s="114"/>
      <c r="L49" s="111"/>
      <c r="M49" s="111"/>
      <c r="N49" s="111"/>
      <c r="O49" s="111"/>
      <c r="P49" s="111"/>
    </row>
    <row r="50" spans="1:16">
      <c r="A50" s="113">
        <f t="shared" si="0"/>
        <v>11</v>
      </c>
      <c r="B50" s="193"/>
      <c r="C50" s="114">
        <v>41239</v>
      </c>
      <c r="D50" s="111"/>
      <c r="E50" s="111">
        <v>1.0219</v>
      </c>
      <c r="F50" s="111">
        <v>1.0157</v>
      </c>
      <c r="G50" s="111">
        <v>1.0503</v>
      </c>
      <c r="H50" s="111">
        <v>1.2575000000000001</v>
      </c>
      <c r="I50" s="111">
        <v>1.0864</v>
      </c>
      <c r="K50" s="114"/>
      <c r="L50" s="111"/>
      <c r="M50" s="111"/>
      <c r="N50" s="111"/>
      <c r="O50" s="111"/>
      <c r="P50" s="111"/>
    </row>
    <row r="51" spans="1:16">
      <c r="A51" s="113">
        <f t="shared" si="0"/>
        <v>12</v>
      </c>
      <c r="B51" s="193" t="str">
        <f>VLOOKUP(A51,Month!A:B,2,FALSE)</f>
        <v>December</v>
      </c>
      <c r="C51" s="114">
        <v>41246</v>
      </c>
      <c r="D51" s="111"/>
      <c r="E51" s="111">
        <v>1.0153000000000001</v>
      </c>
      <c r="F51" s="111">
        <v>1.0087999999999999</v>
      </c>
      <c r="G51" s="111">
        <v>1.0544</v>
      </c>
      <c r="H51" s="111">
        <v>1.2472000000000001</v>
      </c>
      <c r="I51" s="111">
        <v>1.0813999999999999</v>
      </c>
      <c r="K51" s="114"/>
      <c r="L51" s="111"/>
      <c r="M51" s="111"/>
      <c r="N51" s="111"/>
      <c r="O51" s="111"/>
      <c r="P51" s="111"/>
    </row>
    <row r="52" spans="1:16">
      <c r="A52" s="113">
        <f t="shared" si="0"/>
        <v>12</v>
      </c>
      <c r="B52" s="193"/>
      <c r="C52" s="114">
        <v>41253</v>
      </c>
      <c r="D52" s="111"/>
      <c r="E52" s="111">
        <v>1.0321</v>
      </c>
      <c r="F52" s="111">
        <v>1.0066999999999999</v>
      </c>
      <c r="G52" s="111">
        <v>1.0632999999999999</v>
      </c>
      <c r="H52" s="111">
        <v>1.2176</v>
      </c>
      <c r="I52" s="111">
        <v>1.0799000000000001</v>
      </c>
      <c r="K52" s="114"/>
      <c r="L52" s="111"/>
      <c r="M52" s="111"/>
      <c r="N52" s="111"/>
      <c r="O52" s="111"/>
      <c r="P52" s="111"/>
    </row>
    <row r="53" spans="1:16">
      <c r="A53" s="113">
        <f t="shared" si="0"/>
        <v>12</v>
      </c>
      <c r="B53" s="193"/>
      <c r="C53" s="114">
        <v>41260</v>
      </c>
      <c r="D53" s="111"/>
      <c r="E53" s="111">
        <v>1.0271999999999999</v>
      </c>
      <c r="F53" s="111">
        <v>1.0153000000000001</v>
      </c>
      <c r="G53" s="111">
        <v>1.0528999999999999</v>
      </c>
      <c r="H53" s="111">
        <v>1.2158</v>
      </c>
      <c r="I53" s="111">
        <v>1.0660000000000001</v>
      </c>
      <c r="K53" s="114"/>
      <c r="L53" s="111"/>
      <c r="M53" s="111"/>
      <c r="N53" s="111"/>
      <c r="O53" s="111"/>
      <c r="P53" s="111"/>
    </row>
    <row r="54" spans="1:16">
      <c r="A54" s="113">
        <f t="shared" si="0"/>
        <v>12</v>
      </c>
      <c r="B54" s="193"/>
      <c r="C54" s="114">
        <v>41267</v>
      </c>
      <c r="D54" s="111"/>
      <c r="E54" s="111">
        <v>1.0209999999999999</v>
      </c>
      <c r="F54" s="111">
        <v>1.0021</v>
      </c>
      <c r="G54" s="111">
        <v>1.0469999999999999</v>
      </c>
      <c r="H54" s="111">
        <v>1.2205999999999999</v>
      </c>
      <c r="I54" s="111">
        <v>1.0628</v>
      </c>
      <c r="K54" s="114"/>
      <c r="L54" s="111"/>
      <c r="M54" s="111"/>
      <c r="N54" s="111"/>
      <c r="O54" s="111"/>
      <c r="P54" s="111"/>
    </row>
    <row r="55" spans="1:16">
      <c r="C55" s="111" t="s">
        <v>235</v>
      </c>
      <c r="D55" s="111">
        <f>SUBTOTAL(1,D2:D54)</f>
        <v>1.0018690476190475</v>
      </c>
      <c r="E55" s="111">
        <v>0.98880000000000001</v>
      </c>
      <c r="F55" s="111">
        <v>1.0296000000000001</v>
      </c>
      <c r="G55" s="111">
        <v>1.1406000000000001</v>
      </c>
      <c r="H55" s="111">
        <v>1.0647</v>
      </c>
      <c r="I55" s="111">
        <v>1.0555000000000001</v>
      </c>
    </row>
  </sheetData>
  <mergeCells count="12">
    <mergeCell ref="B29:B33"/>
    <mergeCell ref="B51:B54"/>
    <mergeCell ref="B38:B41"/>
    <mergeCell ref="B47:B50"/>
    <mergeCell ref="B42:B46"/>
    <mergeCell ref="B34:B37"/>
    <mergeCell ref="B2:B7"/>
    <mergeCell ref="B25:B28"/>
    <mergeCell ref="B12:B15"/>
    <mergeCell ref="B8:B11"/>
    <mergeCell ref="B21:B24"/>
    <mergeCell ref="B16:B20"/>
  </mergeCells>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I55"/>
  <sheetViews>
    <sheetView workbookViewId="0">
      <selection activeCell="D197" sqref="D197:E199"/>
    </sheetView>
  </sheetViews>
  <sheetFormatPr defaultColWidth="45.140625" defaultRowHeight="10.5"/>
  <cols>
    <col min="1" max="1" width="14.7109375" style="23" bestFit="1" customWidth="1"/>
    <col min="2" max="2" width="11.140625" style="23" bestFit="1" customWidth="1"/>
    <col min="3" max="3" width="10.140625" style="171" bestFit="1" customWidth="1"/>
    <col min="4" max="8" width="7.42578125" style="23" bestFit="1" customWidth="1"/>
    <col min="9" max="9" width="8" style="23" bestFit="1" customWidth="1"/>
    <col min="10" max="16384" width="45.140625" style="23"/>
  </cols>
  <sheetData>
    <row r="1" spans="1:9" ht="11.25">
      <c r="A1" s="23" t="s">
        <v>107</v>
      </c>
      <c r="B1" s="23" t="s">
        <v>121</v>
      </c>
      <c r="C1" s="111"/>
      <c r="D1" s="111">
        <v>2012</v>
      </c>
      <c r="E1" s="111">
        <v>2011</v>
      </c>
      <c r="F1" s="111">
        <v>2010</v>
      </c>
      <c r="G1" s="111">
        <v>2009</v>
      </c>
      <c r="H1" s="111">
        <v>2008</v>
      </c>
      <c r="I1" s="163" t="s">
        <v>260</v>
      </c>
    </row>
    <row r="2" spans="1:9" ht="11.25">
      <c r="A2" s="23">
        <v>1</v>
      </c>
      <c r="B2" s="194" t="str">
        <f>VLOOKUP(A2,Month!A:B,2,FALSE)</f>
        <v>January</v>
      </c>
      <c r="C2" s="114">
        <v>40903</v>
      </c>
      <c r="D2" s="123">
        <f>E54</f>
        <v>6.3150000000000004</v>
      </c>
      <c r="E2" s="111"/>
      <c r="F2" s="111"/>
      <c r="G2" s="111">
        <v>6.8230000000000004</v>
      </c>
      <c r="H2" s="111">
        <v>7.28</v>
      </c>
      <c r="I2" s="111">
        <v>7.1660000000000004</v>
      </c>
    </row>
    <row r="3" spans="1:9" ht="11.25">
      <c r="A3" s="23">
        <f t="shared" ref="A3:A54" si="0">MONTH(C3)</f>
        <v>1</v>
      </c>
      <c r="B3" s="194"/>
      <c r="C3" s="114">
        <v>40910</v>
      </c>
      <c r="D3" s="111">
        <v>6.3049999999999997</v>
      </c>
      <c r="E3" s="111">
        <v>6.6079999999999997</v>
      </c>
      <c r="F3" s="111">
        <v>6.8280000000000003</v>
      </c>
      <c r="G3" s="111">
        <v>6.8339999999999996</v>
      </c>
      <c r="H3" s="111">
        <v>7.266</v>
      </c>
      <c r="I3" s="111">
        <v>6.8840000000000003</v>
      </c>
    </row>
    <row r="4" spans="1:9" ht="11.25">
      <c r="A4" s="23">
        <f t="shared" si="0"/>
        <v>1</v>
      </c>
      <c r="B4" s="194"/>
      <c r="C4" s="114">
        <v>40917</v>
      </c>
      <c r="D4" s="111">
        <v>6.3129999999999997</v>
      </c>
      <c r="E4" s="111">
        <v>6.6109999999999998</v>
      </c>
      <c r="F4" s="111">
        <v>6.8280000000000003</v>
      </c>
      <c r="G4" s="111">
        <v>6.8360000000000003</v>
      </c>
      <c r="H4" s="111">
        <v>7.2389999999999999</v>
      </c>
      <c r="I4" s="111">
        <v>6.8780000000000001</v>
      </c>
    </row>
    <row r="5" spans="1:9" ht="11.25">
      <c r="A5" s="23">
        <f t="shared" si="0"/>
        <v>1</v>
      </c>
      <c r="B5" s="194"/>
      <c r="C5" s="114">
        <v>40924</v>
      </c>
      <c r="D5" s="111">
        <v>6.3150000000000004</v>
      </c>
      <c r="E5" s="111">
        <v>6.5860000000000003</v>
      </c>
      <c r="F5" s="111">
        <v>6.8280000000000003</v>
      </c>
      <c r="G5" s="111">
        <v>6.8390000000000004</v>
      </c>
      <c r="H5" s="111">
        <v>7.23</v>
      </c>
      <c r="I5" s="111">
        <v>6.8520000000000003</v>
      </c>
    </row>
    <row r="6" spans="1:9" ht="11.25">
      <c r="A6" s="23">
        <f t="shared" si="0"/>
        <v>1</v>
      </c>
      <c r="B6" s="194"/>
      <c r="C6" s="114">
        <v>40931</v>
      </c>
      <c r="D6" s="111">
        <v>6.306</v>
      </c>
      <c r="E6" s="111">
        <v>6.5819999999999999</v>
      </c>
      <c r="F6" s="111">
        <v>6.8280000000000003</v>
      </c>
      <c r="G6" s="111">
        <v>6.8390000000000004</v>
      </c>
      <c r="H6" s="111">
        <v>7.19</v>
      </c>
      <c r="I6" s="111">
        <v>6.86</v>
      </c>
    </row>
    <row r="7" spans="1:9" ht="11.25">
      <c r="A7" s="23">
        <f t="shared" si="0"/>
        <v>1</v>
      </c>
      <c r="B7" s="194"/>
      <c r="C7" s="114">
        <v>40938</v>
      </c>
      <c r="D7" s="111">
        <v>6.3019999999999996</v>
      </c>
      <c r="E7" s="111">
        <v>6.5730000000000004</v>
      </c>
      <c r="F7" s="111">
        <v>6.8280000000000003</v>
      </c>
      <c r="G7" s="111">
        <v>6.8380000000000001</v>
      </c>
      <c r="H7" s="111">
        <v>7.1849999999999996</v>
      </c>
      <c r="I7" s="111">
        <v>6.8559999999999999</v>
      </c>
    </row>
    <row r="8" spans="1:9" ht="11.25">
      <c r="A8" s="23">
        <f t="shared" si="0"/>
        <v>2</v>
      </c>
      <c r="B8" s="194" t="str">
        <f>VLOOKUP(A8,Month!A:B,2,FALSE)</f>
        <v>February</v>
      </c>
      <c r="C8" s="114">
        <v>40945</v>
      </c>
      <c r="D8" s="111">
        <v>6.298</v>
      </c>
      <c r="E8" s="111">
        <v>6.577</v>
      </c>
      <c r="F8" s="111">
        <v>6.83</v>
      </c>
      <c r="G8" s="111">
        <v>6.8339999999999996</v>
      </c>
      <c r="H8" s="111">
        <v>7.1879999999999997</v>
      </c>
      <c r="I8" s="111">
        <v>6.8570000000000002</v>
      </c>
    </row>
    <row r="9" spans="1:9" ht="11.25">
      <c r="A9" s="23">
        <f t="shared" si="0"/>
        <v>2</v>
      </c>
      <c r="B9" s="194"/>
      <c r="C9" s="114">
        <v>40952</v>
      </c>
      <c r="D9" s="111">
        <v>6.2949999999999999</v>
      </c>
      <c r="E9" s="111">
        <v>6.5869999999999997</v>
      </c>
      <c r="F9" s="111">
        <v>6.8330000000000002</v>
      </c>
      <c r="G9" s="111">
        <v>6.8360000000000003</v>
      </c>
      <c r="H9" s="111">
        <v>7.1429999999999998</v>
      </c>
      <c r="I9" s="111">
        <v>6.8339999999999996</v>
      </c>
    </row>
    <row r="10" spans="1:9" ht="11.25">
      <c r="A10" s="23">
        <f t="shared" si="0"/>
        <v>2</v>
      </c>
      <c r="B10" s="194"/>
      <c r="C10" s="114">
        <v>40959</v>
      </c>
      <c r="D10" s="111">
        <v>6.2960000000000003</v>
      </c>
      <c r="E10" s="111">
        <v>6.5730000000000004</v>
      </c>
      <c r="F10" s="111">
        <v>6.827</v>
      </c>
      <c r="G10" s="111">
        <v>6.8369999999999997</v>
      </c>
      <c r="H10" s="111">
        <v>7.1340000000000003</v>
      </c>
      <c r="I10" s="111">
        <v>6.843</v>
      </c>
    </row>
    <row r="11" spans="1:9" ht="11.25">
      <c r="A11" s="23">
        <f t="shared" si="0"/>
        <v>2</v>
      </c>
      <c r="B11" s="194"/>
      <c r="C11" s="114">
        <v>40966</v>
      </c>
      <c r="D11" s="111">
        <v>6.2969999999999997</v>
      </c>
      <c r="E11" s="111">
        <v>6.5709999999999997</v>
      </c>
      <c r="F11" s="111">
        <v>6.827</v>
      </c>
      <c r="G11" s="111">
        <v>6.8419999999999996</v>
      </c>
      <c r="H11" s="111">
        <v>7.1070000000000002</v>
      </c>
      <c r="I11" s="111">
        <v>6.8369999999999997</v>
      </c>
    </row>
    <row r="12" spans="1:9" ht="11.25">
      <c r="A12" s="23">
        <f t="shared" si="0"/>
        <v>3</v>
      </c>
      <c r="B12" s="194" t="str">
        <f>VLOOKUP(A12,Month!A:B,2,FALSE)</f>
        <v>March</v>
      </c>
      <c r="C12" s="114">
        <v>40973</v>
      </c>
      <c r="D12" s="111">
        <v>6.3140000000000001</v>
      </c>
      <c r="E12" s="111">
        <v>6.5670000000000002</v>
      </c>
      <c r="F12" s="111">
        <v>6.827</v>
      </c>
      <c r="G12" s="111">
        <v>6.8390000000000004</v>
      </c>
      <c r="H12" s="111">
        <v>7.0979999999999999</v>
      </c>
      <c r="I12" s="111">
        <v>6.8330000000000002</v>
      </c>
    </row>
    <row r="13" spans="1:9" ht="11.25">
      <c r="A13" s="23">
        <f t="shared" si="0"/>
        <v>3</v>
      </c>
      <c r="B13" s="194"/>
      <c r="C13" s="114">
        <v>40980</v>
      </c>
      <c r="D13" s="111">
        <v>6.33</v>
      </c>
      <c r="E13" s="111">
        <v>6.5709999999999997</v>
      </c>
      <c r="F13" s="111">
        <v>6.827</v>
      </c>
      <c r="G13" s="111">
        <v>6.8319999999999999</v>
      </c>
      <c r="H13" s="111">
        <v>7.0659999999999998</v>
      </c>
      <c r="I13" s="111">
        <v>6.8239999999999998</v>
      </c>
    </row>
    <row r="14" spans="1:9" ht="11.25">
      <c r="A14" s="23">
        <f t="shared" si="0"/>
        <v>3</v>
      </c>
      <c r="B14" s="194"/>
      <c r="C14" s="114">
        <v>40987</v>
      </c>
      <c r="D14" s="111">
        <v>6.3120000000000003</v>
      </c>
      <c r="E14" s="111">
        <v>6.5579999999999998</v>
      </c>
      <c r="F14" s="111">
        <v>6.8280000000000003</v>
      </c>
      <c r="G14" s="111">
        <v>6.8310000000000004</v>
      </c>
      <c r="H14" s="111">
        <v>7.03</v>
      </c>
      <c r="I14" s="111">
        <v>6.8120000000000003</v>
      </c>
    </row>
    <row r="15" spans="1:9" ht="11.25">
      <c r="A15" s="23">
        <f t="shared" si="0"/>
        <v>3</v>
      </c>
      <c r="B15" s="194"/>
      <c r="C15" s="114">
        <v>40994</v>
      </c>
      <c r="D15" s="111">
        <v>6.2960000000000003</v>
      </c>
      <c r="E15" s="111">
        <v>6.5540000000000003</v>
      </c>
      <c r="F15" s="111">
        <v>6.827</v>
      </c>
      <c r="G15" s="111">
        <v>6.8339999999999996</v>
      </c>
      <c r="H15" s="111">
        <v>7.0140000000000002</v>
      </c>
      <c r="I15" s="111">
        <v>6.8070000000000004</v>
      </c>
    </row>
    <row r="16" spans="1:9" ht="11.25">
      <c r="A16" s="23">
        <f t="shared" si="0"/>
        <v>4</v>
      </c>
      <c r="B16" s="194" t="str">
        <f>VLOOKUP(A16,Month!A:B,2,FALSE)</f>
        <v>April</v>
      </c>
      <c r="C16" s="114">
        <v>41001</v>
      </c>
      <c r="D16" s="111">
        <v>6.2990000000000004</v>
      </c>
      <c r="E16" s="111">
        <v>6.54</v>
      </c>
      <c r="F16" s="111">
        <v>6.8259999999999996</v>
      </c>
      <c r="G16" s="111">
        <v>6.835</v>
      </c>
      <c r="H16" s="111">
        <v>7</v>
      </c>
      <c r="I16" s="111">
        <v>6.8</v>
      </c>
    </row>
    <row r="17" spans="1:9" ht="11.25">
      <c r="A17" s="23">
        <f t="shared" si="0"/>
        <v>4</v>
      </c>
      <c r="B17" s="194"/>
      <c r="C17" s="114">
        <v>41008</v>
      </c>
      <c r="D17" s="111">
        <v>6.3</v>
      </c>
      <c r="E17" s="111">
        <v>6.5309999999999997</v>
      </c>
      <c r="F17" s="111">
        <v>6.8259999999999996</v>
      </c>
      <c r="G17" s="111">
        <v>6.8330000000000002</v>
      </c>
      <c r="H17" s="111">
        <v>6.9950000000000001</v>
      </c>
      <c r="I17" s="111">
        <v>6.7839999999999998</v>
      </c>
    </row>
    <row r="18" spans="1:9" ht="11.25">
      <c r="A18" s="23">
        <f t="shared" si="0"/>
        <v>4</v>
      </c>
      <c r="B18" s="194"/>
      <c r="C18" s="114">
        <v>41015</v>
      </c>
      <c r="D18" s="111">
        <v>6.2990000000000004</v>
      </c>
      <c r="E18" s="111">
        <v>6.5170000000000003</v>
      </c>
      <c r="F18" s="111">
        <v>6.827</v>
      </c>
      <c r="G18" s="111">
        <v>6.83</v>
      </c>
      <c r="H18" s="111">
        <v>6.9969999999999999</v>
      </c>
      <c r="I18" s="111">
        <v>6.7930000000000001</v>
      </c>
    </row>
    <row r="19" spans="1:9" ht="11.25">
      <c r="A19" s="23">
        <f t="shared" si="0"/>
        <v>4</v>
      </c>
      <c r="B19" s="194"/>
      <c r="C19" s="114">
        <v>41022</v>
      </c>
      <c r="D19" s="111">
        <v>6.2960000000000003</v>
      </c>
      <c r="E19" s="111">
        <v>6.5119999999999996</v>
      </c>
      <c r="F19" s="111">
        <v>6.8259999999999996</v>
      </c>
      <c r="G19" s="111">
        <v>6.8230000000000004</v>
      </c>
      <c r="H19" s="111">
        <v>6.99</v>
      </c>
      <c r="I19" s="111">
        <v>6.7880000000000003</v>
      </c>
    </row>
    <row r="20" spans="1:9" ht="11.25">
      <c r="A20" s="23">
        <f t="shared" si="0"/>
        <v>4</v>
      </c>
      <c r="B20" s="194"/>
      <c r="C20" s="114">
        <v>41029</v>
      </c>
      <c r="D20" s="111">
        <v>6.2839999999999998</v>
      </c>
      <c r="E20" s="111">
        <v>6.4930000000000003</v>
      </c>
      <c r="F20" s="111">
        <v>6.827</v>
      </c>
      <c r="G20" s="111">
        <v>6.82</v>
      </c>
      <c r="H20" s="111">
        <v>6.9880000000000004</v>
      </c>
      <c r="I20" s="111">
        <v>6.782</v>
      </c>
    </row>
    <row r="21" spans="1:9" ht="11.25">
      <c r="A21" s="23">
        <f t="shared" si="0"/>
        <v>5</v>
      </c>
      <c r="B21" s="194" t="str">
        <f>VLOOKUP(A21,Month!A:B,2,FALSE)</f>
        <v>May</v>
      </c>
      <c r="C21" s="114">
        <v>41036</v>
      </c>
      <c r="D21" s="111">
        <v>6.2939999999999996</v>
      </c>
      <c r="E21" s="111">
        <v>6.4950000000000001</v>
      </c>
      <c r="F21" s="111">
        <v>6.8280000000000003</v>
      </c>
      <c r="G21" s="111">
        <v>6.8230000000000004</v>
      </c>
      <c r="H21" s="111">
        <v>6.992</v>
      </c>
      <c r="I21" s="111">
        <v>6.7839999999999998</v>
      </c>
    </row>
    <row r="22" spans="1:9" ht="11.25">
      <c r="A22" s="23">
        <f t="shared" si="0"/>
        <v>5</v>
      </c>
      <c r="B22" s="194"/>
      <c r="C22" s="114">
        <v>41043</v>
      </c>
      <c r="D22" s="111">
        <v>6.3159999999999998</v>
      </c>
      <c r="E22" s="111">
        <v>6.5030000000000001</v>
      </c>
      <c r="F22" s="111">
        <v>6.8280000000000003</v>
      </c>
      <c r="G22" s="111">
        <v>6.8239999999999998</v>
      </c>
      <c r="H22" s="111">
        <v>6.9569999999999999</v>
      </c>
      <c r="I22" s="111">
        <v>6.7779999999999996</v>
      </c>
    </row>
    <row r="23" spans="1:9" ht="11.25">
      <c r="A23" s="23">
        <f t="shared" si="0"/>
        <v>5</v>
      </c>
      <c r="B23" s="194"/>
      <c r="C23" s="114">
        <v>41050</v>
      </c>
      <c r="D23" s="111">
        <v>6.3209999999999997</v>
      </c>
      <c r="E23" s="111">
        <v>6.4969999999999999</v>
      </c>
      <c r="F23" s="111">
        <v>6.8310000000000004</v>
      </c>
      <c r="G23" s="111">
        <v>6.8280000000000003</v>
      </c>
      <c r="H23" s="111">
        <v>6.9409999999999998</v>
      </c>
      <c r="I23" s="111">
        <v>6.7619999999999996</v>
      </c>
    </row>
    <row r="24" spans="1:9" ht="11.25">
      <c r="A24" s="23">
        <f t="shared" si="0"/>
        <v>5</v>
      </c>
      <c r="B24" s="194"/>
      <c r="C24" s="114">
        <v>41057</v>
      </c>
      <c r="D24" s="111">
        <v>6.3360000000000003</v>
      </c>
      <c r="E24" s="111">
        <v>6.4809999999999999</v>
      </c>
      <c r="F24" s="111">
        <v>6.8289999999999997</v>
      </c>
      <c r="G24" s="111">
        <v>6.8310000000000004</v>
      </c>
      <c r="H24" s="111">
        <v>6.94</v>
      </c>
      <c r="I24" s="111">
        <v>6.7830000000000004</v>
      </c>
    </row>
    <row r="25" spans="1:9" ht="11.25">
      <c r="A25" s="23">
        <f t="shared" si="0"/>
        <v>6</v>
      </c>
      <c r="B25" s="194" t="str">
        <f>VLOOKUP(A25,Month!A:B,2,FALSE)</f>
        <v>June</v>
      </c>
      <c r="C25" s="114">
        <v>41064</v>
      </c>
      <c r="D25" s="111">
        <v>6.3330000000000002</v>
      </c>
      <c r="E25" s="111">
        <v>6.4790000000000001</v>
      </c>
      <c r="F25" s="111">
        <v>6.8310000000000004</v>
      </c>
      <c r="G25" s="111">
        <v>6.8360000000000003</v>
      </c>
      <c r="H25" s="111">
        <v>6.9139999999999997</v>
      </c>
      <c r="I25" s="111">
        <v>6.7649999999999997</v>
      </c>
    </row>
    <row r="26" spans="1:9" ht="11.25">
      <c r="A26" s="23">
        <f t="shared" si="0"/>
        <v>6</v>
      </c>
      <c r="B26" s="194"/>
      <c r="C26" s="114">
        <v>41071</v>
      </c>
      <c r="D26" s="111">
        <v>6.3570000000000002</v>
      </c>
      <c r="E26" s="111">
        <v>6.4770000000000003</v>
      </c>
      <c r="F26" s="111">
        <v>6.8310000000000004</v>
      </c>
      <c r="G26" s="111">
        <v>6.8360000000000003</v>
      </c>
      <c r="H26" s="111">
        <v>6.8849999999999998</v>
      </c>
      <c r="I26" s="111">
        <v>6.7569999999999997</v>
      </c>
    </row>
    <row r="27" spans="1:9" ht="11.25">
      <c r="A27" s="23">
        <f t="shared" si="0"/>
        <v>6</v>
      </c>
      <c r="B27" s="194"/>
      <c r="C27" s="114">
        <v>41078</v>
      </c>
      <c r="D27" s="111">
        <v>6.36</v>
      </c>
      <c r="E27" s="111">
        <v>6.468</v>
      </c>
      <c r="F27" s="111">
        <v>6.8029999999999999</v>
      </c>
      <c r="G27" s="111">
        <v>6.8339999999999996</v>
      </c>
      <c r="H27" s="111">
        <v>6.867</v>
      </c>
      <c r="I27" s="111">
        <v>6.7430000000000003</v>
      </c>
    </row>
    <row r="28" spans="1:9" ht="11.25">
      <c r="A28" s="23">
        <f t="shared" si="0"/>
        <v>6</v>
      </c>
      <c r="B28" s="194"/>
      <c r="C28" s="114">
        <v>41085</v>
      </c>
      <c r="D28" s="111">
        <v>6.359</v>
      </c>
      <c r="E28" s="111">
        <v>6.4690000000000003</v>
      </c>
      <c r="F28" s="111">
        <v>6.7869999999999999</v>
      </c>
      <c r="G28" s="111">
        <v>6.8330000000000002</v>
      </c>
      <c r="H28" s="111">
        <v>6.8570000000000002</v>
      </c>
      <c r="I28" s="111">
        <v>6.7210000000000001</v>
      </c>
    </row>
    <row r="29" spans="1:9" ht="11.25">
      <c r="A29" s="23">
        <f t="shared" si="0"/>
        <v>7</v>
      </c>
      <c r="B29" s="194" t="str">
        <f>VLOOKUP(A29,Month!A:B,2,FALSE)</f>
        <v>July</v>
      </c>
      <c r="C29" s="114">
        <v>41092</v>
      </c>
      <c r="D29" s="111">
        <v>6.3559999999999999</v>
      </c>
      <c r="E29" s="111">
        <v>6.4660000000000002</v>
      </c>
      <c r="F29" s="111">
        <v>6.7770000000000001</v>
      </c>
      <c r="G29" s="111">
        <v>6.8339999999999996</v>
      </c>
      <c r="H29" s="111">
        <v>6.85</v>
      </c>
      <c r="I29" s="111">
        <v>6.7439999999999998</v>
      </c>
    </row>
    <row r="30" spans="1:9" ht="11.25">
      <c r="A30" s="23">
        <f t="shared" si="0"/>
        <v>7</v>
      </c>
      <c r="B30" s="194"/>
      <c r="C30" s="114">
        <v>41099</v>
      </c>
      <c r="D30" s="111">
        <v>6.3739999999999997</v>
      </c>
      <c r="E30" s="111">
        <v>6.4660000000000002</v>
      </c>
      <c r="F30" s="111">
        <v>6.774</v>
      </c>
      <c r="G30" s="111">
        <v>6.8330000000000002</v>
      </c>
      <c r="H30" s="111">
        <v>6.8220000000000001</v>
      </c>
      <c r="I30" s="111">
        <v>6.7240000000000002</v>
      </c>
    </row>
    <row r="31" spans="1:9" ht="11.25">
      <c r="A31" s="23">
        <f t="shared" si="0"/>
        <v>7</v>
      </c>
      <c r="B31" s="194"/>
      <c r="C31" s="114">
        <v>41106</v>
      </c>
      <c r="D31" s="111">
        <v>6.3739999999999997</v>
      </c>
      <c r="E31" s="111">
        <v>6.4580000000000002</v>
      </c>
      <c r="F31" s="111">
        <v>6.7789999999999999</v>
      </c>
      <c r="G31" s="111">
        <v>6.8319999999999999</v>
      </c>
      <c r="H31" s="111">
        <v>6.8259999999999996</v>
      </c>
      <c r="I31" s="111">
        <v>6.7229999999999999</v>
      </c>
    </row>
    <row r="32" spans="1:9" ht="11.25">
      <c r="A32" s="23">
        <f t="shared" si="0"/>
        <v>7</v>
      </c>
      <c r="B32" s="194"/>
      <c r="C32" s="114">
        <v>41113</v>
      </c>
      <c r="D32" s="111">
        <v>6.3860000000000001</v>
      </c>
      <c r="E32" s="111">
        <v>6.4409999999999998</v>
      </c>
      <c r="F32" s="111">
        <v>6.7779999999999996</v>
      </c>
      <c r="G32" s="111">
        <v>6.8319999999999999</v>
      </c>
      <c r="H32" s="111">
        <v>6.8339999999999996</v>
      </c>
      <c r="I32" s="111">
        <v>6.7210000000000001</v>
      </c>
    </row>
    <row r="33" spans="1:9" ht="11.25">
      <c r="A33" s="23">
        <f t="shared" si="0"/>
        <v>7</v>
      </c>
      <c r="B33" s="194"/>
      <c r="C33" s="114">
        <v>41120</v>
      </c>
      <c r="D33" s="111">
        <v>6.37</v>
      </c>
      <c r="E33" s="111">
        <v>6.4370000000000003</v>
      </c>
      <c r="F33" s="111">
        <v>6.7720000000000002</v>
      </c>
      <c r="G33" s="111">
        <v>6.8319999999999999</v>
      </c>
      <c r="H33" s="111">
        <v>6.8520000000000003</v>
      </c>
      <c r="I33" s="111">
        <v>6.7229999999999999</v>
      </c>
    </row>
    <row r="34" spans="1:9" ht="11.25">
      <c r="A34" s="23">
        <f t="shared" si="0"/>
        <v>8</v>
      </c>
      <c r="B34" s="194" t="str">
        <f>VLOOKUP(A34,Month!A:B,2,FALSE)</f>
        <v>August</v>
      </c>
      <c r="C34" s="114">
        <v>41127</v>
      </c>
      <c r="D34" s="111">
        <v>6.3650000000000002</v>
      </c>
      <c r="E34" s="111">
        <v>6.4139999999999997</v>
      </c>
      <c r="F34" s="111">
        <v>6.78</v>
      </c>
      <c r="G34" s="111">
        <v>6.835</v>
      </c>
      <c r="H34" s="111">
        <v>6.8620000000000001</v>
      </c>
      <c r="I34" s="111">
        <v>6.7220000000000004</v>
      </c>
    </row>
    <row r="35" spans="1:9" ht="11.25">
      <c r="A35" s="23">
        <f t="shared" si="0"/>
        <v>8</v>
      </c>
      <c r="B35" s="194"/>
      <c r="C35" s="114">
        <v>41134</v>
      </c>
      <c r="D35" s="111">
        <v>6.3630000000000004</v>
      </c>
      <c r="E35" s="111">
        <v>6.3879999999999999</v>
      </c>
      <c r="F35" s="111">
        <v>6.7939999999999996</v>
      </c>
      <c r="G35" s="111">
        <v>6.8339999999999996</v>
      </c>
      <c r="H35" s="111">
        <v>6.851</v>
      </c>
      <c r="I35" s="111">
        <v>6.7169999999999996</v>
      </c>
    </row>
    <row r="36" spans="1:9" ht="11.25">
      <c r="A36" s="23">
        <f t="shared" si="0"/>
        <v>8</v>
      </c>
      <c r="B36" s="194"/>
      <c r="C36" s="114">
        <v>41141</v>
      </c>
      <c r="D36" s="111">
        <v>6.3550000000000004</v>
      </c>
      <c r="E36" s="111">
        <v>6.3929999999999998</v>
      </c>
      <c r="F36" s="111">
        <v>6.7990000000000004</v>
      </c>
      <c r="G36" s="111">
        <v>6.8319999999999999</v>
      </c>
      <c r="H36" s="111">
        <v>6.82</v>
      </c>
      <c r="I36" s="111">
        <v>6.7110000000000003</v>
      </c>
    </row>
    <row r="37" spans="1:9" ht="11.25">
      <c r="A37" s="23">
        <f t="shared" si="0"/>
        <v>8</v>
      </c>
      <c r="B37" s="194"/>
      <c r="C37" s="114">
        <v>41148</v>
      </c>
      <c r="D37" s="111">
        <v>6.3529999999999998</v>
      </c>
      <c r="E37" s="111">
        <v>6.3810000000000002</v>
      </c>
      <c r="F37" s="111">
        <v>6.806</v>
      </c>
      <c r="G37" s="111">
        <v>6.8310000000000004</v>
      </c>
      <c r="H37" s="111">
        <v>6.8390000000000004</v>
      </c>
      <c r="I37" s="111">
        <v>6.7080000000000002</v>
      </c>
    </row>
    <row r="38" spans="1:9" ht="11.25">
      <c r="A38" s="23">
        <f t="shared" si="0"/>
        <v>9</v>
      </c>
      <c r="B38" s="194" t="str">
        <f>VLOOKUP(A38,Month!A:B,2,FALSE)</f>
        <v>September</v>
      </c>
      <c r="C38" s="114">
        <v>41155</v>
      </c>
      <c r="D38" s="111">
        <v>6.3460000000000001</v>
      </c>
      <c r="E38" s="111">
        <v>6.39</v>
      </c>
      <c r="F38" s="111">
        <v>6.7850000000000001</v>
      </c>
      <c r="G38" s="111">
        <v>6.8289999999999997</v>
      </c>
      <c r="H38" s="111">
        <v>6.8289999999999997</v>
      </c>
      <c r="I38" s="111">
        <v>6.7149999999999999</v>
      </c>
    </row>
    <row r="39" spans="1:9" ht="11.25">
      <c r="A39" s="23">
        <f t="shared" si="0"/>
        <v>9</v>
      </c>
      <c r="B39" s="194"/>
      <c r="C39" s="114">
        <v>41162</v>
      </c>
      <c r="D39" s="111">
        <v>6.3289999999999997</v>
      </c>
      <c r="E39" s="111">
        <v>6.391</v>
      </c>
      <c r="F39" s="111">
        <v>6.7389999999999999</v>
      </c>
      <c r="G39" s="111">
        <v>6.8280000000000003</v>
      </c>
      <c r="H39" s="111">
        <v>6.8380000000000001</v>
      </c>
      <c r="I39" s="111">
        <v>6.6989999999999998</v>
      </c>
    </row>
    <row r="40" spans="1:9" ht="11.25">
      <c r="A40" s="23">
        <f t="shared" si="0"/>
        <v>9</v>
      </c>
      <c r="B40" s="194"/>
      <c r="C40" s="114">
        <v>41169</v>
      </c>
      <c r="D40" s="111">
        <v>6.3109999999999999</v>
      </c>
      <c r="E40" s="111">
        <v>6.3869999999999996</v>
      </c>
      <c r="F40" s="111">
        <v>6.7069999999999999</v>
      </c>
      <c r="G40" s="111">
        <v>6.8280000000000003</v>
      </c>
      <c r="H40" s="111">
        <v>6.8250000000000002</v>
      </c>
      <c r="I40" s="111">
        <v>6.6870000000000003</v>
      </c>
    </row>
    <row r="41" spans="1:9" ht="11.25">
      <c r="A41" s="23">
        <f t="shared" si="0"/>
        <v>9</v>
      </c>
      <c r="B41" s="194"/>
      <c r="C41" s="114">
        <v>41176</v>
      </c>
      <c r="D41" s="111">
        <v>6.3010000000000002</v>
      </c>
      <c r="E41" s="111">
        <v>6.3940000000000001</v>
      </c>
      <c r="F41" s="111">
        <v>6.69</v>
      </c>
      <c r="G41" s="111">
        <v>6.8280000000000003</v>
      </c>
      <c r="H41" s="111">
        <v>6.8330000000000002</v>
      </c>
      <c r="I41" s="111">
        <v>6.6859999999999999</v>
      </c>
    </row>
    <row r="42" spans="1:9" ht="11.25">
      <c r="A42" s="23">
        <f t="shared" si="0"/>
        <v>10</v>
      </c>
      <c r="B42" s="194" t="str">
        <f>VLOOKUP(A42,Month!A:B,2,FALSE)</f>
        <v>October</v>
      </c>
      <c r="C42" s="114">
        <v>41183</v>
      </c>
      <c r="D42" s="111">
        <v>6.3</v>
      </c>
      <c r="E42" s="111">
        <v>6.375</v>
      </c>
      <c r="F42" s="111">
        <v>6.6870000000000003</v>
      </c>
      <c r="G42" s="111">
        <v>6.827</v>
      </c>
      <c r="H42" s="111">
        <v>6.8259999999999996</v>
      </c>
      <c r="I42" s="111">
        <v>6.6790000000000003</v>
      </c>
    </row>
    <row r="43" spans="1:9" ht="11.25">
      <c r="A43" s="23">
        <f t="shared" si="0"/>
        <v>10</v>
      </c>
      <c r="B43" s="194"/>
      <c r="C43" s="114">
        <v>41190</v>
      </c>
      <c r="D43" s="111">
        <v>6.2839999999999998</v>
      </c>
      <c r="E43" s="111">
        <v>6.3739999999999997</v>
      </c>
      <c r="F43" s="111">
        <v>6.66</v>
      </c>
      <c r="G43" s="111">
        <v>6.8259999999999996</v>
      </c>
      <c r="H43" s="111">
        <v>6.8339999999999996</v>
      </c>
      <c r="I43" s="111">
        <v>6.665</v>
      </c>
    </row>
    <row r="44" spans="1:9" ht="11.25">
      <c r="A44" s="23">
        <f t="shared" si="0"/>
        <v>10</v>
      </c>
      <c r="B44" s="194"/>
      <c r="C44" s="114">
        <v>41197</v>
      </c>
      <c r="D44" s="111"/>
      <c r="E44" s="111">
        <v>6.3789999999999996</v>
      </c>
      <c r="F44" s="111">
        <v>6.6509999999999998</v>
      </c>
      <c r="G44" s="111">
        <v>6.8280000000000003</v>
      </c>
      <c r="H44" s="111">
        <v>6.835</v>
      </c>
      <c r="I44" s="111">
        <v>6.673</v>
      </c>
    </row>
    <row r="45" spans="1:9" ht="11.25">
      <c r="A45" s="23">
        <f t="shared" si="0"/>
        <v>10</v>
      </c>
      <c r="B45" s="194"/>
      <c r="C45" s="114">
        <v>41204</v>
      </c>
      <c r="D45" s="111"/>
      <c r="E45" s="111">
        <v>6.3620000000000001</v>
      </c>
      <c r="F45" s="111">
        <v>6.6719999999999997</v>
      </c>
      <c r="G45" s="111">
        <v>6.8280000000000003</v>
      </c>
      <c r="H45" s="111">
        <v>6.8419999999999996</v>
      </c>
      <c r="I45" s="111">
        <v>6.6760000000000002</v>
      </c>
    </row>
    <row r="46" spans="1:9" ht="11.25">
      <c r="A46" s="23">
        <f t="shared" si="0"/>
        <v>10</v>
      </c>
      <c r="B46" s="194"/>
      <c r="C46" s="114">
        <v>41211</v>
      </c>
      <c r="D46" s="111"/>
      <c r="E46" s="111">
        <v>6.3520000000000003</v>
      </c>
      <c r="F46" s="111">
        <v>6.6719999999999997</v>
      </c>
      <c r="G46" s="111">
        <v>6.8280000000000003</v>
      </c>
      <c r="H46" s="111">
        <v>6.83</v>
      </c>
      <c r="I46" s="111">
        <v>6.67</v>
      </c>
    </row>
    <row r="47" spans="1:9" ht="11.25">
      <c r="A47" s="23">
        <f t="shared" si="0"/>
        <v>11</v>
      </c>
      <c r="B47" s="194" t="str">
        <f>VLOOKUP(A47,Month!A:B,2,FALSE)</f>
        <v>November</v>
      </c>
      <c r="C47" s="114">
        <v>41218</v>
      </c>
      <c r="D47" s="111"/>
      <c r="E47" s="111">
        <v>6.3449999999999998</v>
      </c>
      <c r="F47" s="111">
        <v>6.6429999999999998</v>
      </c>
      <c r="G47" s="111">
        <v>6.827</v>
      </c>
      <c r="H47" s="111">
        <v>6.827</v>
      </c>
      <c r="I47" s="111">
        <v>6.6520000000000001</v>
      </c>
    </row>
    <row r="48" spans="1:9" ht="11.25">
      <c r="A48" s="23">
        <f t="shared" si="0"/>
        <v>11</v>
      </c>
      <c r="B48" s="194"/>
      <c r="C48" s="114">
        <v>41225</v>
      </c>
      <c r="D48" s="111"/>
      <c r="E48" s="111">
        <v>6.3490000000000002</v>
      </c>
      <c r="F48" s="111">
        <v>6.6390000000000002</v>
      </c>
      <c r="G48" s="111">
        <v>6.8280000000000003</v>
      </c>
      <c r="H48" s="111">
        <v>6.8289999999999997</v>
      </c>
      <c r="I48" s="111">
        <v>6.6609999999999996</v>
      </c>
    </row>
    <row r="49" spans="1:9" ht="11.25">
      <c r="A49" s="23">
        <f t="shared" si="0"/>
        <v>11</v>
      </c>
      <c r="B49" s="194"/>
      <c r="C49" s="114">
        <v>41232</v>
      </c>
      <c r="D49" s="111"/>
      <c r="E49" s="111">
        <v>6.3650000000000002</v>
      </c>
      <c r="F49" s="111">
        <v>6.6459999999999999</v>
      </c>
      <c r="G49" s="111">
        <v>6.8289999999999997</v>
      </c>
      <c r="H49" s="111">
        <v>6.8250000000000002</v>
      </c>
      <c r="I49" s="111">
        <v>6.6559999999999997</v>
      </c>
    </row>
    <row r="50" spans="1:9" ht="11.25">
      <c r="A50" s="23">
        <f t="shared" si="0"/>
        <v>11</v>
      </c>
      <c r="B50" s="194"/>
      <c r="C50" s="114">
        <v>41239</v>
      </c>
      <c r="D50" s="111"/>
      <c r="E50" s="111">
        <v>6.3540000000000001</v>
      </c>
      <c r="F50" s="111">
        <v>6.6619999999999999</v>
      </c>
      <c r="G50" s="111">
        <v>6.827</v>
      </c>
      <c r="H50" s="111">
        <v>6.88</v>
      </c>
      <c r="I50" s="111">
        <v>6.681</v>
      </c>
    </row>
    <row r="51" spans="1:9" ht="11.25">
      <c r="A51" s="23">
        <f t="shared" si="0"/>
        <v>12</v>
      </c>
      <c r="B51" s="194" t="str">
        <f>VLOOKUP(A51,Month!A:B,2,FALSE)</f>
        <v>December</v>
      </c>
      <c r="C51" s="114">
        <v>41246</v>
      </c>
      <c r="D51" s="111"/>
      <c r="E51" s="111">
        <v>6.34</v>
      </c>
      <c r="F51" s="111">
        <v>6.6529999999999996</v>
      </c>
      <c r="G51" s="111">
        <v>6.8280000000000003</v>
      </c>
      <c r="H51" s="111">
        <v>6.8609999999999998</v>
      </c>
      <c r="I51" s="111">
        <v>6.6710000000000003</v>
      </c>
    </row>
    <row r="52" spans="1:9" ht="11.25">
      <c r="A52" s="23">
        <f t="shared" si="0"/>
        <v>12</v>
      </c>
      <c r="B52" s="194"/>
      <c r="C52" s="114">
        <v>41253</v>
      </c>
      <c r="D52" s="111"/>
      <c r="E52" s="111">
        <v>6.3410000000000002</v>
      </c>
      <c r="F52" s="111">
        <v>6.66</v>
      </c>
      <c r="G52" s="111">
        <v>6.8289999999999997</v>
      </c>
      <c r="H52" s="111">
        <v>6.8410000000000002</v>
      </c>
      <c r="I52" s="111">
        <v>6.6680000000000001</v>
      </c>
    </row>
    <row r="53" spans="1:9" ht="11.25">
      <c r="A53" s="23">
        <f t="shared" si="0"/>
        <v>12</v>
      </c>
      <c r="B53" s="194"/>
      <c r="C53" s="114">
        <v>41260</v>
      </c>
      <c r="D53" s="111"/>
      <c r="E53" s="111">
        <v>6.3259999999999996</v>
      </c>
      <c r="F53" s="111">
        <v>6.6559999999999997</v>
      </c>
      <c r="G53" s="111">
        <v>6.8289999999999997</v>
      </c>
      <c r="H53" s="111">
        <v>6.8449999999999998</v>
      </c>
      <c r="I53" s="111">
        <v>6.6319999999999997</v>
      </c>
    </row>
    <row r="54" spans="1:9" ht="11.25">
      <c r="A54" s="23">
        <f t="shared" si="0"/>
        <v>12</v>
      </c>
      <c r="B54" s="194"/>
      <c r="C54" s="114">
        <v>41267</v>
      </c>
      <c r="D54" s="111"/>
      <c r="E54" s="111">
        <v>6.3150000000000004</v>
      </c>
      <c r="F54" s="111">
        <v>6.62</v>
      </c>
      <c r="G54" s="111">
        <v>6.8280000000000003</v>
      </c>
      <c r="H54" s="111">
        <v>6.8319999999999999</v>
      </c>
      <c r="I54" s="111">
        <v>6.6369999999999996</v>
      </c>
    </row>
    <row r="55" spans="1:9" ht="11.25">
      <c r="C55" s="111" t="s">
        <v>235</v>
      </c>
      <c r="D55" s="111">
        <f>SUBTOTAL(1,D2:D54)</f>
        <v>6.3241666666666667</v>
      </c>
      <c r="E55" s="111">
        <v>6.4619999999999997</v>
      </c>
      <c r="F55" s="111">
        <v>6.77</v>
      </c>
      <c r="G55" s="111">
        <v>6.8310000000000004</v>
      </c>
      <c r="H55" s="111">
        <v>6.9489999999999998</v>
      </c>
      <c r="I55" s="111">
        <v>6.7489999999999997</v>
      </c>
    </row>
  </sheetData>
  <mergeCells count="12">
    <mergeCell ref="B2:B7"/>
    <mergeCell ref="B51:B54"/>
    <mergeCell ref="B38:B41"/>
    <mergeCell ref="B25:B28"/>
    <mergeCell ref="B47:B50"/>
    <mergeCell ref="B42:B46"/>
    <mergeCell ref="B12:B15"/>
    <mergeCell ref="B8:B11"/>
    <mergeCell ref="B34:B37"/>
    <mergeCell ref="B29:B33"/>
    <mergeCell ref="B21:B24"/>
    <mergeCell ref="B16:B20"/>
  </mergeCells>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J53"/>
  <sheetViews>
    <sheetView topLeftCell="A2" workbookViewId="0">
      <pane ySplit="765" topLeftCell="A25" activePane="bottomLeft"/>
      <selection activeCell="D197" sqref="D197:E199"/>
      <selection pane="bottomLeft" activeCell="D197" sqref="D197:E199"/>
    </sheetView>
  </sheetViews>
  <sheetFormatPr defaultRowHeight="12.75"/>
  <cols>
    <col min="1" max="1" width="9.140625" style="170"/>
    <col min="2" max="2" width="11.140625" style="170" bestFit="1" customWidth="1"/>
    <col min="3" max="3" width="11.140625" style="170" customWidth="1"/>
    <col min="4" max="4" width="10.140625" style="170" bestFit="1" customWidth="1"/>
    <col min="5" max="5" width="9.140625" style="170"/>
    <col min="6" max="6" width="11.5703125" style="170" bestFit="1" customWidth="1"/>
    <col min="7" max="16384" width="9.140625" style="170"/>
  </cols>
  <sheetData>
    <row r="1" spans="1:10" ht="25.5">
      <c r="A1" s="22" t="s">
        <v>107</v>
      </c>
      <c r="B1" s="22" t="s">
        <v>121</v>
      </c>
      <c r="C1" s="22"/>
      <c r="E1" s="130" t="s">
        <v>253</v>
      </c>
      <c r="F1" s="130" t="s">
        <v>251</v>
      </c>
      <c r="G1" s="130" t="s">
        <v>252</v>
      </c>
      <c r="H1" s="130" t="s">
        <v>90</v>
      </c>
      <c r="I1" s="130" t="s">
        <v>96</v>
      </c>
      <c r="J1" s="130" t="s">
        <v>254</v>
      </c>
    </row>
    <row r="2" spans="1:10">
      <c r="A2" s="22">
        <f t="shared" ref="A2:A53" si="0">MONTH(D2)</f>
        <v>1</v>
      </c>
      <c r="B2" s="197" t="str">
        <f>VLOOKUP(A2,Month!A:B,2,FALSE)</f>
        <v>January</v>
      </c>
      <c r="C2" s="197"/>
      <c r="D2" s="166">
        <v>40910</v>
      </c>
      <c r="E2" s="22">
        <f>Euro!L3</f>
        <v>0.77657839558903463</v>
      </c>
      <c r="F2" s="130">
        <f>'British Pound'!L3</f>
        <v>0.64370775667846791</v>
      </c>
      <c r="G2" s="130">
        <f>'Swiss Frank'!D3</f>
        <v>0.94579999999999997</v>
      </c>
      <c r="H2" s="130">
        <f>Canadian!D3</f>
        <v>1.0154000000000001</v>
      </c>
      <c r="I2" s="130">
        <f>Chinese!D3</f>
        <v>6.3049999999999997</v>
      </c>
      <c r="J2" s="170">
        <f>AVERAGE(E2:I2)</f>
        <v>1.9372972304535003</v>
      </c>
    </row>
    <row r="3" spans="1:10">
      <c r="A3" s="22">
        <f t="shared" si="0"/>
        <v>1</v>
      </c>
      <c r="B3" s="197"/>
      <c r="C3" s="197"/>
      <c r="D3" s="166">
        <v>40917</v>
      </c>
      <c r="E3" s="22">
        <f>Euro!L4</f>
        <v>0.78468298807281855</v>
      </c>
      <c r="F3" s="130">
        <f>'British Pound'!L4</f>
        <v>0.64964594296108624</v>
      </c>
      <c r="G3" s="130">
        <f>'Swiss Frank'!D4</f>
        <v>0.95089999999999997</v>
      </c>
      <c r="H3" s="130">
        <f>Canadian!D4</f>
        <v>1.0253000000000001</v>
      </c>
      <c r="I3" s="130">
        <f>Chinese!D4</f>
        <v>6.3129999999999997</v>
      </c>
      <c r="J3" s="170">
        <f t="shared" ref="J3:J53" si="1">AVERAGE(E3:I3)</f>
        <v>1.9447057862067809</v>
      </c>
    </row>
    <row r="4" spans="1:10">
      <c r="A4" s="22">
        <f t="shared" si="0"/>
        <v>1</v>
      </c>
      <c r="B4" s="197"/>
      <c r="C4" s="197"/>
      <c r="D4" s="166">
        <v>40924</v>
      </c>
      <c r="E4" s="22">
        <f>Euro!L5</f>
        <v>0.78082298742874989</v>
      </c>
      <c r="F4" s="130">
        <f>'British Pound'!L5</f>
        <v>0.66462847268376979</v>
      </c>
      <c r="G4" s="130">
        <f>'Swiss Frank'!D5</f>
        <v>0.94379999999999997</v>
      </c>
      <c r="H4" s="130">
        <f>Canadian!D5</f>
        <v>1.0144</v>
      </c>
      <c r="I4" s="130">
        <f>Chinese!D5</f>
        <v>6.3150000000000004</v>
      </c>
      <c r="J4" s="170">
        <f t="shared" si="1"/>
        <v>1.9437302920225039</v>
      </c>
    </row>
    <row r="5" spans="1:10">
      <c r="A5" s="22">
        <f t="shared" si="0"/>
        <v>1</v>
      </c>
      <c r="B5" s="197"/>
      <c r="C5" s="197"/>
      <c r="D5" s="166">
        <v>40931</v>
      </c>
      <c r="E5" s="22">
        <f>Euro!L6</f>
        <v>0.96655712352600043</v>
      </c>
      <c r="F5" s="130">
        <f>'British Pound'!L6</f>
        <v>0.63625373799071061</v>
      </c>
      <c r="G5" s="130">
        <f>'Swiss Frank'!D6</f>
        <v>0.92520000000000002</v>
      </c>
      <c r="H5" s="130">
        <f>Canadian!D6</f>
        <v>1.0067999999999999</v>
      </c>
      <c r="I5" s="130">
        <f>Chinese!D6</f>
        <v>6.306</v>
      </c>
      <c r="J5" s="170">
        <f t="shared" si="1"/>
        <v>1.9681621723033422</v>
      </c>
    </row>
    <row r="6" spans="1:10">
      <c r="A6" s="22">
        <f t="shared" si="0"/>
        <v>1</v>
      </c>
      <c r="B6" s="197"/>
      <c r="C6" s="197"/>
      <c r="D6" s="166">
        <v>40938</v>
      </c>
      <c r="E6" s="22">
        <f>Euro!L7</f>
        <v>0.76149862930246726</v>
      </c>
      <c r="F6" s="130">
        <f>'British Pound'!L7</f>
        <v>0.63375372330312441</v>
      </c>
      <c r="G6" s="130">
        <f>'Swiss Frank'!D7</f>
        <v>0.91749999999999998</v>
      </c>
      <c r="H6" s="130">
        <f>Canadian!D7</f>
        <v>0.99970000000000003</v>
      </c>
      <c r="I6" s="130">
        <f>Chinese!D7</f>
        <v>6.3019999999999996</v>
      </c>
      <c r="J6" s="170">
        <f t="shared" si="1"/>
        <v>1.9228904705211183</v>
      </c>
    </row>
    <row r="7" spans="1:10">
      <c r="A7" s="22">
        <f t="shared" si="0"/>
        <v>2</v>
      </c>
      <c r="B7" s="197" t="str">
        <f>VLOOKUP(A7,Month!A:B,2,FALSE)</f>
        <v>February</v>
      </c>
      <c r="C7" s="197" t="str">
        <f>VLOOKUP(A7,Month!A:C,3,FALSE)</f>
        <v>F</v>
      </c>
      <c r="D7" s="166">
        <v>40945</v>
      </c>
      <c r="E7" s="22">
        <f>Euro!L8</f>
        <v>0.75769055917563266</v>
      </c>
      <c r="F7" s="130">
        <f>'British Pound'!L8</f>
        <v>0.63227111785533641</v>
      </c>
      <c r="G7" s="130">
        <f>'Swiss Frank'!D8</f>
        <v>0.9163</v>
      </c>
      <c r="H7" s="130">
        <f>Canadian!D8</f>
        <v>0.99609999999999999</v>
      </c>
      <c r="I7" s="130">
        <f>Chinese!D8</f>
        <v>6.298</v>
      </c>
      <c r="J7" s="170">
        <f t="shared" si="1"/>
        <v>1.9200723354061939</v>
      </c>
    </row>
    <row r="8" spans="1:10">
      <c r="A8" s="22">
        <f t="shared" si="0"/>
        <v>2</v>
      </c>
      <c r="B8" s="197"/>
      <c r="C8" s="197"/>
      <c r="D8" s="166">
        <v>40952</v>
      </c>
      <c r="E8" s="22">
        <f>Euro!L9</f>
        <v>0.76120879957372301</v>
      </c>
      <c r="F8" s="130">
        <f>'British Pound'!L9</f>
        <v>0.63536438147277463</v>
      </c>
      <c r="G8" s="130">
        <f>'Swiss Frank'!D9</f>
        <v>0.91930000000000001</v>
      </c>
      <c r="H8" s="130">
        <f>Canadian!D9</f>
        <v>0.99829999999999997</v>
      </c>
      <c r="I8" s="130">
        <f>Chinese!D9</f>
        <v>6.2949999999999999</v>
      </c>
      <c r="J8" s="170">
        <f t="shared" si="1"/>
        <v>1.9218346362092995</v>
      </c>
    </row>
    <row r="9" spans="1:10">
      <c r="A9" s="22">
        <f t="shared" si="0"/>
        <v>2</v>
      </c>
      <c r="B9" s="197"/>
      <c r="C9" s="197"/>
      <c r="D9" s="166">
        <v>40959</v>
      </c>
      <c r="E9" s="22">
        <f>Euro!L10</f>
        <v>0.7517666516313336</v>
      </c>
      <c r="F9" s="130">
        <f>'British Pound'!L10</f>
        <v>0.63363325307312124</v>
      </c>
      <c r="G9" s="130">
        <f>'Swiss Frank'!D10</f>
        <v>0.90680000000000005</v>
      </c>
      <c r="H9" s="130">
        <f>Canadian!D10</f>
        <v>0.997</v>
      </c>
      <c r="I9" s="130">
        <f>Chinese!D10</f>
        <v>6.2960000000000003</v>
      </c>
      <c r="J9" s="170">
        <f t="shared" si="1"/>
        <v>1.9170399809408909</v>
      </c>
    </row>
    <row r="10" spans="1:10">
      <c r="A10" s="22">
        <f t="shared" si="0"/>
        <v>2</v>
      </c>
      <c r="B10" s="197"/>
      <c r="C10" s="197"/>
      <c r="D10" s="166">
        <v>40966</v>
      </c>
      <c r="E10" s="22">
        <f>Euro!L11</f>
        <v>0.7498500299940013</v>
      </c>
      <c r="F10" s="130">
        <f>'British Pound'!L11</f>
        <v>0.63004032258064513</v>
      </c>
      <c r="G10" s="130">
        <f>'Swiss Frank'!D11</f>
        <v>0.90369999999999995</v>
      </c>
      <c r="H10" s="130">
        <f>Canadian!D11</f>
        <v>0.9919</v>
      </c>
      <c r="I10" s="130">
        <f>Chinese!D11</f>
        <v>6.2969999999999997</v>
      </c>
      <c r="J10" s="170">
        <f t="shared" si="1"/>
        <v>1.9144980705149295</v>
      </c>
    </row>
    <row r="11" spans="1:10">
      <c r="A11" s="22">
        <f t="shared" si="0"/>
        <v>3</v>
      </c>
      <c r="B11" s="197" t="str">
        <f>VLOOKUP(A11,Month!A:B,2,FALSE)</f>
        <v>March</v>
      </c>
      <c r="C11" s="197" t="str">
        <f>VLOOKUP(A11,Month!A:C,3,FALSE)</f>
        <v>M</v>
      </c>
      <c r="D11" s="166">
        <v>40973</v>
      </c>
      <c r="E11" s="22">
        <f>Euro!L12</f>
        <v>0.75999392004863953</v>
      </c>
      <c r="F11" s="130">
        <f>'British Pound'!L12</f>
        <v>0.63459829927655786</v>
      </c>
      <c r="G11" s="130">
        <f>'Swiss Frank'!D12</f>
        <v>0.91600000000000004</v>
      </c>
      <c r="H11" s="130">
        <f>Canadian!D12</f>
        <v>0.99580000000000002</v>
      </c>
      <c r="I11" s="130">
        <f>Chinese!D12</f>
        <v>6.3140000000000001</v>
      </c>
      <c r="J11" s="170">
        <f t="shared" si="1"/>
        <v>1.9240784438650393</v>
      </c>
    </row>
    <row r="12" spans="1:10">
      <c r="A12" s="22">
        <f t="shared" si="0"/>
        <v>3</v>
      </c>
      <c r="B12" s="197"/>
      <c r="C12" s="197"/>
      <c r="D12" s="166">
        <v>40980</v>
      </c>
      <c r="E12" s="22">
        <f>Euro!L13</f>
        <v>0.76429226536227457</v>
      </c>
      <c r="F12" s="130">
        <f>'British Pound'!L13</f>
        <v>0.63059654433093704</v>
      </c>
      <c r="G12" s="130">
        <f>'Swiss Frank'!D13</f>
        <v>0.92259999999999998</v>
      </c>
      <c r="H12" s="130">
        <f>Canadian!D13</f>
        <v>0.99160000000000004</v>
      </c>
      <c r="I12" s="130">
        <f>Chinese!D13</f>
        <v>6.33</v>
      </c>
      <c r="J12" s="170">
        <f t="shared" si="1"/>
        <v>1.9278177619386423</v>
      </c>
    </row>
    <row r="13" spans="1:10">
      <c r="A13" s="22">
        <f t="shared" si="0"/>
        <v>3</v>
      </c>
      <c r="B13" s="197"/>
      <c r="C13" s="197"/>
      <c r="D13" s="166">
        <v>40987</v>
      </c>
      <c r="E13" s="22">
        <f>Euro!L14</f>
        <v>0.75763315402682019</v>
      </c>
      <c r="F13" s="130">
        <f>'British Pound'!L14</f>
        <v>0.63139285263290812</v>
      </c>
      <c r="G13" s="130">
        <f>'Swiss Frank'!D14</f>
        <v>0.91349999999999998</v>
      </c>
      <c r="H13" s="130">
        <f>Canadian!D14</f>
        <v>0.99550000000000005</v>
      </c>
      <c r="I13" s="130">
        <f>Chinese!D14</f>
        <v>6.3120000000000003</v>
      </c>
      <c r="J13" s="170">
        <f t="shared" si="1"/>
        <v>1.9220052013319457</v>
      </c>
    </row>
    <row r="14" spans="1:10">
      <c r="A14" s="22">
        <f t="shared" si="0"/>
        <v>3</v>
      </c>
      <c r="B14" s="197"/>
      <c r="C14" s="197"/>
      <c r="D14" s="166">
        <v>40994</v>
      </c>
      <c r="E14" s="22">
        <f>Euro!L15</f>
        <v>0.75075075075075071</v>
      </c>
      <c r="F14" s="130">
        <f>'British Pound'!L15</f>
        <v>0.6275100401606426</v>
      </c>
      <c r="G14" s="130">
        <f>'Swiss Frank'!D15</f>
        <v>0.90469999999999995</v>
      </c>
      <c r="H14" s="130">
        <f>Canadian!D15</f>
        <v>0.99529999999999996</v>
      </c>
      <c r="I14" s="130">
        <f>Chinese!D15</f>
        <v>6.2960000000000003</v>
      </c>
      <c r="J14" s="170">
        <f t="shared" si="1"/>
        <v>1.9148521581822788</v>
      </c>
    </row>
    <row r="15" spans="1:10">
      <c r="A15" s="22">
        <f t="shared" si="0"/>
        <v>4</v>
      </c>
      <c r="B15" s="197" t="str">
        <f>VLOOKUP(A15,Month!A:B,2,FALSE)</f>
        <v>April</v>
      </c>
      <c r="C15" s="197" t="str">
        <f>VLOOKUP(A15,Month!A:C,3,FALSE)</f>
        <v>A</v>
      </c>
      <c r="D15" s="166">
        <v>41001</v>
      </c>
      <c r="E15" s="22">
        <f>Euro!L16</f>
        <v>0.75872534142640358</v>
      </c>
      <c r="F15" s="130">
        <f>'British Pound'!L16</f>
        <v>0.62837752921955514</v>
      </c>
      <c r="G15" s="130">
        <f>'Swiss Frank'!D16</f>
        <v>0.91249999999999998</v>
      </c>
      <c r="H15" s="130">
        <f>Canadian!D16</f>
        <v>0.99409999999999998</v>
      </c>
      <c r="I15" s="130">
        <f>Chinese!D16</f>
        <v>6.2990000000000004</v>
      </c>
      <c r="J15" s="170">
        <f t="shared" si="1"/>
        <v>1.9185405741291917</v>
      </c>
    </row>
    <row r="16" spans="1:10">
      <c r="A16" s="22">
        <f t="shared" si="0"/>
        <v>4</v>
      </c>
      <c r="B16" s="197"/>
      <c r="C16" s="197"/>
      <c r="D16" s="166">
        <v>41008</v>
      </c>
      <c r="E16" s="22">
        <f>Euro!L17</f>
        <v>0.76254384627116067</v>
      </c>
      <c r="F16" s="130">
        <f>'British Pound'!L17</f>
        <v>0.6288912647003333</v>
      </c>
      <c r="G16" s="130">
        <f>'Swiss Frank'!D17</f>
        <v>0.91639999999999999</v>
      </c>
      <c r="H16" s="130">
        <f>Canadian!D17</f>
        <v>0.99919999999999998</v>
      </c>
      <c r="I16" s="130">
        <f>Chinese!D17</f>
        <v>6.3</v>
      </c>
      <c r="J16" s="170">
        <f t="shared" si="1"/>
        <v>1.9214070221942989</v>
      </c>
    </row>
    <row r="17" spans="1:10">
      <c r="A17" s="22">
        <f t="shared" si="0"/>
        <v>4</v>
      </c>
      <c r="B17" s="197"/>
      <c r="C17" s="197"/>
      <c r="D17" s="166">
        <v>41015</v>
      </c>
      <c r="E17" s="22">
        <f>Euro!L18</f>
        <v>0.76242756938090872</v>
      </c>
      <c r="F17" s="130">
        <f>'British Pound'!L18</f>
        <v>0.62562562562562563</v>
      </c>
      <c r="G17" s="130">
        <f>'Swiss Frank'!D18</f>
        <v>0.91620000000000001</v>
      </c>
      <c r="H17" s="130">
        <f>Canadian!D18</f>
        <v>0.99199999999999999</v>
      </c>
      <c r="I17" s="130">
        <f>Chinese!D18</f>
        <v>6.2990000000000004</v>
      </c>
      <c r="J17" s="170">
        <f t="shared" si="1"/>
        <v>1.9190506390013069</v>
      </c>
    </row>
    <row r="18" spans="1:10">
      <c r="A18" s="22">
        <f t="shared" si="0"/>
        <v>4</v>
      </c>
      <c r="B18" s="197"/>
      <c r="C18" s="197"/>
      <c r="D18" s="166">
        <v>41022</v>
      </c>
      <c r="E18" s="22">
        <f>Euro!L19</f>
        <v>0.75763315402682019</v>
      </c>
      <c r="F18" s="130">
        <f>'British Pound'!L19</f>
        <v>0.61900340451872493</v>
      </c>
      <c r="G18" s="130">
        <f>'Swiss Frank'!D19</f>
        <v>0.91020000000000001</v>
      </c>
      <c r="H18" s="130">
        <f>Canadian!D19</f>
        <v>0.98680000000000001</v>
      </c>
      <c r="I18" s="130">
        <f>Chinese!D19</f>
        <v>6.2960000000000003</v>
      </c>
      <c r="J18" s="170">
        <f t="shared" si="1"/>
        <v>1.9139273117091089</v>
      </c>
    </row>
    <row r="19" spans="1:10">
      <c r="A19" s="22">
        <f t="shared" si="0"/>
        <v>4</v>
      </c>
      <c r="B19" s="197"/>
      <c r="C19" s="197"/>
      <c r="D19" s="166">
        <v>41029</v>
      </c>
      <c r="E19" s="22">
        <f>Euro!L20</f>
        <v>0.75803517283201949</v>
      </c>
      <c r="F19" s="130">
        <f>'British Pound'!L20</f>
        <v>0.61720775212936674</v>
      </c>
      <c r="G19" s="130">
        <f>'Swiss Frank'!D20</f>
        <v>0.91059999999999997</v>
      </c>
      <c r="H19" s="130">
        <f>Canadian!D20</f>
        <v>0.98850000000000005</v>
      </c>
      <c r="I19" s="130">
        <f>Chinese!D20</f>
        <v>6.2839999999999998</v>
      </c>
      <c r="J19" s="170">
        <f t="shared" si="1"/>
        <v>1.9116685849922774</v>
      </c>
    </row>
    <row r="20" spans="1:10">
      <c r="A20" s="22">
        <f t="shared" si="0"/>
        <v>5</v>
      </c>
      <c r="B20" s="197" t="str">
        <f>VLOOKUP(A20,Month!A:B,2,FALSE)</f>
        <v>May</v>
      </c>
      <c r="C20" s="197" t="str">
        <f>VLOOKUP(A20,Month!A:C,3,FALSE)</f>
        <v>M</v>
      </c>
      <c r="D20" s="166">
        <v>41036</v>
      </c>
      <c r="E20" s="22">
        <f>Euro!L21</f>
        <v>0.77047538331150311</v>
      </c>
      <c r="F20" s="130">
        <f>'British Pound'!L21</f>
        <v>0.61988594098685845</v>
      </c>
      <c r="G20" s="130">
        <f>'Swiss Frank'!D21</f>
        <v>0.9254</v>
      </c>
      <c r="H20" s="130">
        <f>Canadian!D21</f>
        <v>0.998</v>
      </c>
      <c r="I20" s="130">
        <f>Chinese!D21</f>
        <v>6.2939999999999996</v>
      </c>
      <c r="J20" s="170">
        <f t="shared" si="1"/>
        <v>1.9215522648596726</v>
      </c>
    </row>
    <row r="21" spans="1:10">
      <c r="A21" s="22">
        <f t="shared" si="0"/>
        <v>5</v>
      </c>
      <c r="B21" s="197"/>
      <c r="C21" s="197"/>
      <c r="D21" s="166">
        <v>41043</v>
      </c>
      <c r="E21" s="22">
        <f>Euro!L22</f>
        <v>0.78369905956112851</v>
      </c>
      <c r="F21" s="130">
        <f>'British Pound'!L22</f>
        <v>0.62739193173975782</v>
      </c>
      <c r="G21" s="130">
        <f>'Swiss Frank'!D22</f>
        <v>0.94110000000000005</v>
      </c>
      <c r="H21" s="130">
        <f>Canadian!D22</f>
        <v>1.0092000000000001</v>
      </c>
      <c r="I21" s="130">
        <f>Chinese!D22</f>
        <v>6.3159999999999998</v>
      </c>
      <c r="J21" s="170">
        <f t="shared" si="1"/>
        <v>1.9354781982601772</v>
      </c>
    </row>
    <row r="22" spans="1:10">
      <c r="A22" s="22">
        <f t="shared" si="0"/>
        <v>5</v>
      </c>
      <c r="B22" s="197"/>
      <c r="C22" s="197"/>
      <c r="D22" s="166">
        <v>41050</v>
      </c>
      <c r="E22" s="22">
        <f>Euro!L23</f>
        <v>0.79725743442557606</v>
      </c>
      <c r="F22" s="130">
        <f>'British Pound'!L23</f>
        <v>0.6381213706847042</v>
      </c>
      <c r="G22" s="130">
        <f>'Swiss Frank'!D23</f>
        <v>0.95789999999999997</v>
      </c>
      <c r="H22" s="130">
        <f>Canadian!D23</f>
        <v>1.0237000000000001</v>
      </c>
      <c r="I22" s="130">
        <f>Chinese!D23</f>
        <v>6.3209999999999997</v>
      </c>
      <c r="J22" s="170">
        <f t="shared" si="1"/>
        <v>1.9475957610220562</v>
      </c>
    </row>
    <row r="23" spans="1:10">
      <c r="A23" s="22">
        <f t="shared" si="0"/>
        <v>5</v>
      </c>
      <c r="B23" s="197"/>
      <c r="C23" s="197"/>
      <c r="D23" s="166">
        <v>41057</v>
      </c>
      <c r="E23" s="22">
        <f>Euro!L24</f>
        <v>0.80340644331967548</v>
      </c>
      <c r="F23" s="130">
        <f>'British Pound'!L24</f>
        <v>0.64412238325281801</v>
      </c>
      <c r="G23" s="130">
        <f>'Swiss Frank'!D24</f>
        <v>0.96489999999999998</v>
      </c>
      <c r="H23" s="130">
        <f>Canadian!D24</f>
        <v>1.0302</v>
      </c>
      <c r="I23" s="130">
        <f>Chinese!D24</f>
        <v>6.3360000000000003</v>
      </c>
      <c r="J23" s="170">
        <f t="shared" si="1"/>
        <v>1.9557257653144986</v>
      </c>
    </row>
    <row r="24" spans="1:10">
      <c r="A24" s="22">
        <f t="shared" si="0"/>
        <v>6</v>
      </c>
      <c r="B24" s="197" t="str">
        <f>VLOOKUP(A24,Month!A:B,2,FALSE)</f>
        <v>June</v>
      </c>
      <c r="C24" s="197" t="str">
        <f>VLOOKUP(A24,Month!A:C,3,FALSE)</f>
        <v>J</v>
      </c>
      <c r="D24" s="166">
        <v>41064</v>
      </c>
      <c r="E24" s="22">
        <f>Euro!L25</f>
        <v>0.80032012805122044</v>
      </c>
      <c r="F24" s="130">
        <f>'British Pound'!L25</f>
        <v>0.64754257592436704</v>
      </c>
      <c r="G24" s="130">
        <f>'Swiss Frank'!D25</f>
        <v>0.96089999999999998</v>
      </c>
      <c r="H24" s="130">
        <f>Canadian!D25</f>
        <v>1.0335000000000001</v>
      </c>
      <c r="I24" s="130">
        <f>Chinese!D25</f>
        <v>6.3330000000000002</v>
      </c>
      <c r="J24" s="170">
        <f t="shared" si="1"/>
        <v>1.9550525407951178</v>
      </c>
    </row>
    <row r="25" spans="1:10">
      <c r="A25" s="22">
        <f t="shared" si="0"/>
        <v>6</v>
      </c>
      <c r="B25" s="197"/>
      <c r="C25" s="197"/>
      <c r="D25" s="166">
        <v>41071</v>
      </c>
      <c r="E25" s="22">
        <f>Euro!L26</f>
        <v>0.79624173899195794</v>
      </c>
      <c r="F25" s="130">
        <f>'British Pound'!L26</f>
        <v>0.64263222157958999</v>
      </c>
      <c r="G25" s="130">
        <f>'Swiss Frank'!D26</f>
        <v>0.95609999999999995</v>
      </c>
      <c r="H25" s="130">
        <f>Canadian!D26</f>
        <v>1.0250999999999999</v>
      </c>
      <c r="I25" s="130">
        <f>Chinese!D26</f>
        <v>6.3570000000000002</v>
      </c>
      <c r="J25" s="170">
        <f t="shared" si="1"/>
        <v>1.9554147921143099</v>
      </c>
    </row>
    <row r="26" spans="1:10">
      <c r="A26" s="22">
        <f t="shared" si="0"/>
        <v>6</v>
      </c>
      <c r="B26" s="197"/>
      <c r="C26" s="197"/>
      <c r="D26" s="166">
        <v>41078</v>
      </c>
      <c r="E26" s="22">
        <f>Euro!L27</f>
        <v>0.79226746949770244</v>
      </c>
      <c r="F26" s="130">
        <f>'British Pound'!L27</f>
        <v>0.63820282085646818</v>
      </c>
      <c r="G26" s="130">
        <f>'Swiss Frank'!D27</f>
        <v>0.95130000000000003</v>
      </c>
      <c r="H26" s="130">
        <f>Canadian!D27</f>
        <v>1.0219</v>
      </c>
      <c r="I26" s="130">
        <f>Chinese!D27</f>
        <v>6.36</v>
      </c>
      <c r="J26" s="170">
        <f t="shared" si="1"/>
        <v>1.9527340580708341</v>
      </c>
    </row>
    <row r="27" spans="1:10">
      <c r="A27" s="22">
        <f t="shared" si="0"/>
        <v>6</v>
      </c>
      <c r="B27" s="197"/>
      <c r="C27" s="197"/>
      <c r="D27" s="166">
        <v>41085</v>
      </c>
      <c r="E27" s="22">
        <f>Euro!L28</f>
        <v>0.79974408189379398</v>
      </c>
      <c r="F27" s="130">
        <f>'British Pound'!L28</f>
        <v>0.64168377823408629</v>
      </c>
      <c r="G27" s="130">
        <f>'Swiss Frank'!D28</f>
        <v>0.9607</v>
      </c>
      <c r="H27" s="130">
        <f>Canadian!D28</f>
        <v>1.0271999999999999</v>
      </c>
      <c r="I27" s="130">
        <f>Chinese!D28</f>
        <v>6.359</v>
      </c>
      <c r="J27" s="170">
        <f t="shared" si="1"/>
        <v>1.9576655720255758</v>
      </c>
    </row>
    <row r="28" spans="1:10">
      <c r="A28" s="22">
        <f t="shared" si="0"/>
        <v>7</v>
      </c>
      <c r="B28" s="197" t="str">
        <f>VLOOKUP(A28,Month!A:B,2,FALSE)</f>
        <v>July</v>
      </c>
      <c r="C28" s="197" t="str">
        <f>VLOOKUP(A28,Month!A:C,3,FALSE)</f>
        <v>J</v>
      </c>
      <c r="D28" s="166">
        <v>41092</v>
      </c>
      <c r="E28" s="22">
        <f>Euro!L29</f>
        <v>0.80205325633622082</v>
      </c>
      <c r="F28" s="130">
        <f>'British Pound'!L29</f>
        <v>0.64110783433773555</v>
      </c>
      <c r="G28" s="130">
        <f>'Swiss Frank'!D29</f>
        <v>0.96340000000000003</v>
      </c>
      <c r="H28" s="130">
        <f>Canadian!D29</f>
        <v>1.0155000000000001</v>
      </c>
      <c r="I28" s="130">
        <f>Chinese!D29</f>
        <v>6.3559999999999999</v>
      </c>
      <c r="J28" s="170">
        <f t="shared" si="1"/>
        <v>1.9556122181347912</v>
      </c>
    </row>
    <row r="29" spans="1:10">
      <c r="A29" s="22">
        <f t="shared" si="0"/>
        <v>7</v>
      </c>
      <c r="B29" s="197"/>
      <c r="C29" s="197"/>
      <c r="D29" s="166">
        <v>41099</v>
      </c>
      <c r="E29" s="22">
        <f>Euro!L30</f>
        <v>0.81665986116782363</v>
      </c>
      <c r="F29" s="130">
        <f>'British Pound'!L30</f>
        <v>0.64110783433773555</v>
      </c>
      <c r="G29" s="130">
        <f>'Swiss Frank'!D30</f>
        <v>0.98050000000000004</v>
      </c>
      <c r="H29" s="130">
        <f>Canadian!D30</f>
        <v>1.0199</v>
      </c>
      <c r="I29" s="130">
        <f>Chinese!D30</f>
        <v>6.3739999999999997</v>
      </c>
      <c r="J29" s="170">
        <f t="shared" si="1"/>
        <v>1.9664335391011118</v>
      </c>
    </row>
    <row r="30" spans="1:10">
      <c r="A30" s="22">
        <f t="shared" si="0"/>
        <v>7</v>
      </c>
      <c r="B30" s="197"/>
      <c r="C30" s="197"/>
      <c r="D30" s="166">
        <v>41106</v>
      </c>
      <c r="E30" s="22">
        <f>Euro!L31</f>
        <v>0.81699346405228757</v>
      </c>
      <c r="F30" s="130">
        <f>'British Pound'!L31</f>
        <v>0.64499484004127972</v>
      </c>
      <c r="G30" s="130">
        <f>'Swiss Frank'!D31</f>
        <v>0.98089999999999999</v>
      </c>
      <c r="H30" s="130">
        <f>Canadian!D31</f>
        <v>1.0124</v>
      </c>
      <c r="I30" s="130">
        <f>Chinese!D31</f>
        <v>6.3739999999999997</v>
      </c>
      <c r="J30" s="170">
        <f t="shared" si="1"/>
        <v>1.9658576608187133</v>
      </c>
    </row>
    <row r="31" spans="1:10">
      <c r="A31" s="22">
        <f t="shared" si="0"/>
        <v>7</v>
      </c>
      <c r="B31" s="197"/>
      <c r="C31" s="197"/>
      <c r="D31" s="166">
        <v>41113</v>
      </c>
      <c r="E31" s="22">
        <f>Euro!L32</f>
        <v>0.81967213114754101</v>
      </c>
      <c r="F31" s="130">
        <f>'British Pound'!L32</f>
        <v>0.64156027458779752</v>
      </c>
      <c r="G31" s="130">
        <f>'Swiss Frank'!D32</f>
        <v>0.98429999999999995</v>
      </c>
      <c r="H31" s="130">
        <f>Canadian!D32</f>
        <v>1.0135000000000001</v>
      </c>
      <c r="I31" s="130">
        <f>Chinese!D32</f>
        <v>6.3860000000000001</v>
      </c>
      <c r="J31" s="170">
        <f t="shared" si="1"/>
        <v>1.9690064811470678</v>
      </c>
    </row>
    <row r="32" spans="1:10">
      <c r="A32" s="22">
        <f t="shared" si="0"/>
        <v>7</v>
      </c>
      <c r="B32" s="197"/>
      <c r="C32" s="197"/>
      <c r="D32" s="166">
        <v>41120</v>
      </c>
      <c r="E32" s="22">
        <f>Euro!L33</f>
        <v>0.81506235226994861</v>
      </c>
      <c r="F32" s="130">
        <f>'British Pound'!L33</f>
        <v>0.64057395426301966</v>
      </c>
      <c r="G32" s="130">
        <f>'Swiss Frank'!D33</f>
        <v>0.97899999999999998</v>
      </c>
      <c r="H32" s="130">
        <f>Canadian!D33</f>
        <v>1.0024999999999999</v>
      </c>
      <c r="I32" s="130">
        <f>Chinese!D33</f>
        <v>6.37</v>
      </c>
      <c r="J32" s="170">
        <f t="shared" si="1"/>
        <v>1.9614272613065935</v>
      </c>
    </row>
    <row r="33" spans="1:10">
      <c r="A33" s="22">
        <f t="shared" si="0"/>
        <v>8</v>
      </c>
      <c r="B33" s="197" t="str">
        <f>VLOOKUP(A33,Month!A:B,2,FALSE)</f>
        <v>August</v>
      </c>
      <c r="C33" s="197" t="str">
        <f>VLOOKUP(A33,Month!A:C,3,FALSE)</f>
        <v>A</v>
      </c>
      <c r="D33" s="166">
        <v>41127</v>
      </c>
      <c r="E33" s="22">
        <f>Euro!L34</f>
        <v>0.81011017498379778</v>
      </c>
      <c r="F33" s="130">
        <f>'British Pound'!L34</f>
        <v>0.63987714358843106</v>
      </c>
      <c r="G33" s="130">
        <f>'Swiss Frank'!D34</f>
        <v>0.97309999999999997</v>
      </c>
      <c r="H33" s="130">
        <f>Canadian!D34</f>
        <v>0.99590000000000001</v>
      </c>
      <c r="I33" s="130">
        <f>Chinese!D34</f>
        <v>6.3650000000000002</v>
      </c>
      <c r="J33" s="170">
        <f t="shared" si="1"/>
        <v>1.9567974637144459</v>
      </c>
    </row>
    <row r="34" spans="1:10">
      <c r="A34" s="22">
        <f t="shared" si="0"/>
        <v>8</v>
      </c>
      <c r="B34" s="197"/>
      <c r="C34" s="197"/>
      <c r="D34" s="166">
        <v>41134</v>
      </c>
      <c r="E34" s="22">
        <f>Euro!L35</f>
        <v>0.81089847551086602</v>
      </c>
      <c r="F34" s="130">
        <f>'British Pound'!L35</f>
        <v>0.63678043810494145</v>
      </c>
      <c r="G34" s="130">
        <f>'Swiss Frank'!D35</f>
        <v>0.9738</v>
      </c>
      <c r="H34" s="130">
        <f>Canadian!D35</f>
        <v>0.99050000000000005</v>
      </c>
      <c r="I34" s="130">
        <f>Chinese!D35</f>
        <v>6.3630000000000004</v>
      </c>
      <c r="J34" s="170">
        <f t="shared" si="1"/>
        <v>1.9549957827231617</v>
      </c>
    </row>
    <row r="35" spans="1:10">
      <c r="A35" s="22">
        <f t="shared" si="0"/>
        <v>8</v>
      </c>
      <c r="B35" s="197"/>
      <c r="C35" s="197"/>
      <c r="D35" s="166">
        <v>41141</v>
      </c>
      <c r="E35" s="22">
        <f>Euro!L36</f>
        <v>0.80289040545965473</v>
      </c>
      <c r="F35" s="130">
        <f>'British Pound'!L36</f>
        <v>0.63339244996199651</v>
      </c>
      <c r="G35" s="130">
        <f>'Swiss Frank'!D36</f>
        <v>0.96409999999999996</v>
      </c>
      <c r="H35" s="130">
        <f>Canadian!D36</f>
        <v>0.99060000000000004</v>
      </c>
      <c r="I35" s="130">
        <f>Chinese!D36</f>
        <v>6.3550000000000004</v>
      </c>
      <c r="J35" s="170">
        <f t="shared" si="1"/>
        <v>1.9491965710843302</v>
      </c>
    </row>
    <row r="36" spans="1:10">
      <c r="A36" s="22">
        <f t="shared" si="0"/>
        <v>8</v>
      </c>
      <c r="B36" s="197"/>
      <c r="C36" s="197"/>
      <c r="D36" s="166">
        <v>41148</v>
      </c>
      <c r="E36" s="22">
        <f>Euro!L37</f>
        <v>0.79687624511913302</v>
      </c>
      <c r="F36" s="130">
        <f>'British Pound'!L37</f>
        <v>0.63187160369013018</v>
      </c>
      <c r="G36" s="130">
        <f>'Swiss Frank'!D37</f>
        <v>0.95679999999999998</v>
      </c>
      <c r="H36" s="130">
        <f>Canadian!D37</f>
        <v>0.98870000000000002</v>
      </c>
      <c r="I36" s="130">
        <f>Chinese!D37</f>
        <v>6.3529999999999998</v>
      </c>
      <c r="J36" s="170">
        <f t="shared" si="1"/>
        <v>1.9454495697618526</v>
      </c>
    </row>
    <row r="37" spans="1:10">
      <c r="A37" s="22">
        <f t="shared" si="0"/>
        <v>9</v>
      </c>
      <c r="B37" s="197" t="str">
        <f>VLOOKUP(A37,Month!A:B,2,FALSE)</f>
        <v>September</v>
      </c>
      <c r="C37" s="197" t="str">
        <f>VLOOKUP(A37,Month!A:C,3,FALSE)</f>
        <v>S</v>
      </c>
      <c r="D37" s="166">
        <v>41155</v>
      </c>
      <c r="E37" s="22">
        <f>Euro!L38</f>
        <v>0.7923302432453847</v>
      </c>
      <c r="F37" s="130">
        <f>'British Pound'!L38</f>
        <v>0.62853551225644255</v>
      </c>
      <c r="G37" s="130">
        <f>'Swiss Frank'!D38</f>
        <v>0.95440000000000003</v>
      </c>
      <c r="H37" s="130">
        <f>Canadian!D38</f>
        <v>0.98529999999999995</v>
      </c>
      <c r="I37" s="130">
        <f>Chinese!D38</f>
        <v>6.3460000000000001</v>
      </c>
      <c r="J37" s="170">
        <f t="shared" si="1"/>
        <v>1.9413131511003656</v>
      </c>
    </row>
    <row r="38" spans="1:10">
      <c r="A38" s="22">
        <f t="shared" si="0"/>
        <v>9</v>
      </c>
      <c r="B38" s="197"/>
      <c r="C38" s="197"/>
      <c r="D38" s="166">
        <v>41162</v>
      </c>
      <c r="E38" s="22">
        <f>Euro!L39</f>
        <v>0.77459333849728895</v>
      </c>
      <c r="F38" s="130">
        <f>'British Pound'!L39</f>
        <v>0.62173588659537427</v>
      </c>
      <c r="G38" s="130">
        <f>'Swiss Frank'!D39</f>
        <v>0.93769999999999998</v>
      </c>
      <c r="H38" s="130">
        <f>Canadian!D39</f>
        <v>0.97370000000000001</v>
      </c>
      <c r="I38" s="130">
        <f>Chinese!D39</f>
        <v>6.3289999999999997</v>
      </c>
      <c r="J38" s="170">
        <f t="shared" si="1"/>
        <v>1.9273458450185328</v>
      </c>
    </row>
    <row r="39" spans="1:10">
      <c r="A39" s="22">
        <f t="shared" si="0"/>
        <v>9</v>
      </c>
      <c r="B39" s="197"/>
      <c r="C39" s="197"/>
      <c r="D39" s="166">
        <v>41169</v>
      </c>
      <c r="E39" s="22">
        <f>Euro!L40</f>
        <v>0.7666947788085563</v>
      </c>
      <c r="F39" s="130">
        <f>'British Pound'!L40</f>
        <v>0.61591525006159153</v>
      </c>
      <c r="G39" s="130">
        <f>'Swiss Frank'!D40</f>
        <v>0.92920000000000003</v>
      </c>
      <c r="H39" s="130">
        <f>Canadian!D40</f>
        <v>0.97499999999999998</v>
      </c>
      <c r="I39" s="130">
        <f>Chinese!D40</f>
        <v>6.3109999999999999</v>
      </c>
      <c r="J39" s="170">
        <f t="shared" si="1"/>
        <v>1.9195620057740297</v>
      </c>
    </row>
    <row r="40" spans="1:10">
      <c r="A40" s="22">
        <f t="shared" si="0"/>
        <v>9</v>
      </c>
      <c r="B40" s="197"/>
      <c r="C40" s="197"/>
      <c r="D40" s="166">
        <v>41176</v>
      </c>
      <c r="E40" s="22">
        <f>Euro!L41</f>
        <v>0.77609623593325572</v>
      </c>
      <c r="F40" s="130">
        <f>'British Pound'!L41</f>
        <v>0.61785603954278656</v>
      </c>
      <c r="G40" s="130">
        <f>'Swiss Frank'!D41</f>
        <v>0.9385</v>
      </c>
      <c r="H40" s="130">
        <f>Canadian!D41</f>
        <v>0.98140000000000005</v>
      </c>
      <c r="I40" s="130">
        <f>Chinese!D41</f>
        <v>6.3010000000000002</v>
      </c>
      <c r="J40" s="170">
        <f t="shared" si="1"/>
        <v>1.9229704550952085</v>
      </c>
    </row>
    <row r="41" spans="1:10">
      <c r="A41" s="22">
        <f t="shared" si="0"/>
        <v>10</v>
      </c>
      <c r="B41" s="197" t="str">
        <f>VLOOKUP(A41,Month!A:B,2,FALSE)</f>
        <v>October</v>
      </c>
      <c r="C41" s="197" t="str">
        <f>VLOOKUP(A41,Month!A:C,3,FALSE)</f>
        <v>O</v>
      </c>
      <c r="D41" s="166">
        <v>41183</v>
      </c>
      <c r="E41" s="22">
        <f>Euro!L42</f>
        <v>0.7717240314863405</v>
      </c>
      <c r="F41" s="130">
        <f>'British Pound'!L42</f>
        <v>0.61946354457040198</v>
      </c>
      <c r="G41" s="130">
        <f>'Swiss Frank'!D42</f>
        <v>0.93440000000000001</v>
      </c>
      <c r="H41" s="130">
        <f>Canadian!D42</f>
        <v>0.98240000000000005</v>
      </c>
      <c r="I41" s="130">
        <f>Chinese!D42</f>
        <v>6.3</v>
      </c>
      <c r="J41" s="170">
        <f t="shared" si="1"/>
        <v>1.9215975152113487</v>
      </c>
    </row>
    <row r="42" spans="1:10">
      <c r="A42" s="22">
        <f t="shared" si="0"/>
        <v>10</v>
      </c>
      <c r="B42" s="197"/>
      <c r="C42" s="197"/>
      <c r="D42" s="166">
        <v>41190</v>
      </c>
      <c r="E42" s="22">
        <f>Euro!L43</f>
        <v>0.77285725326532184</v>
      </c>
      <c r="F42" s="130">
        <f>'British Pound'!L43</f>
        <v>0.62359690695934156</v>
      </c>
      <c r="G42" s="130">
        <f>'Swiss Frank'!D43</f>
        <v>0.93510000000000004</v>
      </c>
      <c r="H42" s="130">
        <f>Canadian!D43</f>
        <v>0.97770000000000001</v>
      </c>
      <c r="I42" s="130">
        <f>Chinese!D43</f>
        <v>6.2839999999999998</v>
      </c>
      <c r="J42" s="170">
        <f t="shared" si="1"/>
        <v>1.9186508320449327</v>
      </c>
    </row>
    <row r="43" spans="1:10">
      <c r="A43" s="22">
        <f t="shared" si="0"/>
        <v>10</v>
      </c>
      <c r="B43" s="197"/>
      <c r="C43" s="197"/>
      <c r="D43" s="166">
        <v>41197</v>
      </c>
      <c r="G43" s="130"/>
      <c r="H43" s="130"/>
      <c r="I43" s="130"/>
      <c r="J43" s="170" t="e">
        <f t="shared" si="1"/>
        <v>#DIV/0!</v>
      </c>
    </row>
    <row r="44" spans="1:10">
      <c r="A44" s="22">
        <f t="shared" si="0"/>
        <v>10</v>
      </c>
      <c r="B44" s="197"/>
      <c r="C44" s="197"/>
      <c r="D44" s="166">
        <v>41204</v>
      </c>
      <c r="G44" s="130"/>
      <c r="H44" s="130"/>
      <c r="I44" s="130"/>
      <c r="J44" s="170" t="e">
        <f t="shared" si="1"/>
        <v>#DIV/0!</v>
      </c>
    </row>
    <row r="45" spans="1:10">
      <c r="A45" s="22">
        <f t="shared" si="0"/>
        <v>10</v>
      </c>
      <c r="B45" s="197"/>
      <c r="C45" s="197"/>
      <c r="D45" s="166">
        <v>41211</v>
      </c>
      <c r="G45" s="130"/>
      <c r="H45" s="130"/>
      <c r="I45" s="130"/>
      <c r="J45" s="170" t="e">
        <f t="shared" si="1"/>
        <v>#DIV/0!</v>
      </c>
    </row>
    <row r="46" spans="1:10">
      <c r="A46" s="22">
        <f t="shared" si="0"/>
        <v>11</v>
      </c>
      <c r="B46" s="197" t="str">
        <f>VLOOKUP(A46,Month!A:B,2,FALSE)</f>
        <v>November</v>
      </c>
      <c r="C46" s="197" t="str">
        <f>VLOOKUP(A46,Month!A:C,3,FALSE)</f>
        <v>N</v>
      </c>
      <c r="D46" s="166">
        <v>41218</v>
      </c>
      <c r="G46" s="130"/>
      <c r="H46" s="130"/>
      <c r="I46" s="130"/>
      <c r="J46" s="170" t="e">
        <f t="shared" si="1"/>
        <v>#DIV/0!</v>
      </c>
    </row>
    <row r="47" spans="1:10">
      <c r="A47" s="22">
        <f t="shared" si="0"/>
        <v>11</v>
      </c>
      <c r="B47" s="197"/>
      <c r="C47" s="197"/>
      <c r="D47" s="166">
        <v>41225</v>
      </c>
      <c r="G47" s="130"/>
      <c r="H47" s="130"/>
      <c r="I47" s="130"/>
      <c r="J47" s="170" t="e">
        <f t="shared" si="1"/>
        <v>#DIV/0!</v>
      </c>
    </row>
    <row r="48" spans="1:10">
      <c r="A48" s="22">
        <f t="shared" si="0"/>
        <v>11</v>
      </c>
      <c r="B48" s="197"/>
      <c r="C48" s="197"/>
      <c r="D48" s="166">
        <v>41232</v>
      </c>
      <c r="G48" s="130"/>
      <c r="H48" s="130"/>
      <c r="I48" s="130"/>
      <c r="J48" s="170" t="e">
        <f t="shared" si="1"/>
        <v>#DIV/0!</v>
      </c>
    </row>
    <row r="49" spans="1:10">
      <c r="A49" s="22">
        <f t="shared" si="0"/>
        <v>11</v>
      </c>
      <c r="B49" s="197"/>
      <c r="C49" s="197"/>
      <c r="D49" s="166">
        <v>41239</v>
      </c>
      <c r="G49" s="130"/>
      <c r="H49" s="130"/>
      <c r="I49" s="130"/>
      <c r="J49" s="170" t="e">
        <f t="shared" si="1"/>
        <v>#DIV/0!</v>
      </c>
    </row>
    <row r="50" spans="1:10">
      <c r="A50" s="22">
        <f t="shared" si="0"/>
        <v>12</v>
      </c>
      <c r="B50" s="197" t="str">
        <f>VLOOKUP(A50,Month!A:B,2,FALSE)</f>
        <v>December</v>
      </c>
      <c r="C50" s="197" t="str">
        <f>VLOOKUP(A50,Month!A:C,3,FALSE)</f>
        <v>D</v>
      </c>
      <c r="D50" s="166">
        <v>41246</v>
      </c>
      <c r="G50" s="130"/>
      <c r="H50" s="130"/>
      <c r="I50" s="130"/>
      <c r="J50" s="170" t="e">
        <f t="shared" si="1"/>
        <v>#DIV/0!</v>
      </c>
    </row>
    <row r="51" spans="1:10">
      <c r="A51" s="22">
        <f t="shared" si="0"/>
        <v>12</v>
      </c>
      <c r="B51" s="197"/>
      <c r="C51" s="197"/>
      <c r="D51" s="166">
        <v>41253</v>
      </c>
      <c r="G51" s="130"/>
      <c r="H51" s="130"/>
      <c r="I51" s="130"/>
      <c r="J51" s="170" t="e">
        <f t="shared" si="1"/>
        <v>#DIV/0!</v>
      </c>
    </row>
    <row r="52" spans="1:10">
      <c r="A52" s="22">
        <f t="shared" si="0"/>
        <v>12</v>
      </c>
      <c r="B52" s="197"/>
      <c r="C52" s="197"/>
      <c r="D52" s="166">
        <v>41260</v>
      </c>
      <c r="G52" s="130"/>
      <c r="H52" s="130"/>
      <c r="I52" s="130"/>
      <c r="J52" s="170" t="e">
        <f t="shared" si="1"/>
        <v>#DIV/0!</v>
      </c>
    </row>
    <row r="53" spans="1:10">
      <c r="A53" s="22">
        <f t="shared" si="0"/>
        <v>12</v>
      </c>
      <c r="B53" s="197"/>
      <c r="C53" s="197"/>
      <c r="D53" s="166">
        <v>41267</v>
      </c>
      <c r="G53" s="130"/>
      <c r="H53" s="130"/>
      <c r="I53" s="130"/>
      <c r="J53" s="170" t="e">
        <f t="shared" si="1"/>
        <v>#DIV/0!</v>
      </c>
    </row>
  </sheetData>
  <mergeCells count="24">
    <mergeCell ref="B50:B53"/>
    <mergeCell ref="B2:B6"/>
    <mergeCell ref="B7:B10"/>
    <mergeCell ref="B11:B14"/>
    <mergeCell ref="B24:B27"/>
    <mergeCell ref="B37:B40"/>
    <mergeCell ref="B41:B45"/>
    <mergeCell ref="B46:B49"/>
    <mergeCell ref="B33:B36"/>
    <mergeCell ref="B28:B32"/>
    <mergeCell ref="B20:B23"/>
    <mergeCell ref="B15:B19"/>
    <mergeCell ref="C7:C10"/>
    <mergeCell ref="C2:C6"/>
    <mergeCell ref="C50:C53"/>
    <mergeCell ref="C46:C49"/>
    <mergeCell ref="C41:C45"/>
    <mergeCell ref="C37:C40"/>
    <mergeCell ref="C24:C27"/>
    <mergeCell ref="C11:C14"/>
    <mergeCell ref="C33:C36"/>
    <mergeCell ref="C28:C32"/>
    <mergeCell ref="C20:C23"/>
    <mergeCell ref="C15:C19"/>
  </mergeCells>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A1:I55"/>
  <sheetViews>
    <sheetView topLeftCell="A7" workbookViewId="0">
      <selection activeCell="D197" sqref="D197:E199"/>
    </sheetView>
  </sheetViews>
  <sheetFormatPr defaultRowHeight="10.5"/>
  <cols>
    <col min="1" max="1" width="14.7109375" style="23" bestFit="1" customWidth="1"/>
    <col min="2" max="2" width="12.140625" style="23" customWidth="1"/>
    <col min="3" max="3" width="14" style="171" bestFit="1" customWidth="1"/>
    <col min="4" max="4" width="8.42578125" style="23" bestFit="1" customWidth="1"/>
    <col min="5" max="5" width="8.42578125" style="23" customWidth="1"/>
    <col min="6" max="16384" width="9.140625" style="23"/>
  </cols>
  <sheetData>
    <row r="1" spans="1:9" ht="11.25">
      <c r="A1" s="23" t="s">
        <v>107</v>
      </c>
      <c r="B1" s="23" t="s">
        <v>121</v>
      </c>
      <c r="C1" s="111"/>
      <c r="D1" s="111">
        <v>2012</v>
      </c>
      <c r="E1" s="111">
        <v>2011</v>
      </c>
      <c r="F1" s="111">
        <v>2010</v>
      </c>
      <c r="G1" s="111">
        <v>2009</v>
      </c>
      <c r="H1" s="111">
        <v>2008</v>
      </c>
      <c r="I1" s="163" t="s">
        <v>260</v>
      </c>
    </row>
    <row r="2" spans="1:9" ht="11.25">
      <c r="A2" s="23">
        <f>MONTH(C2)</f>
        <v>1</v>
      </c>
      <c r="B2" s="194" t="str">
        <f>VLOOKUP(A2,Month!A:B,2,FALSE)</f>
        <v>January</v>
      </c>
      <c r="C2" s="114">
        <v>40909</v>
      </c>
      <c r="D2" s="111"/>
      <c r="E2" s="111"/>
      <c r="F2" s="111"/>
      <c r="G2" s="111"/>
      <c r="H2" s="111"/>
      <c r="I2" s="111"/>
    </row>
    <row r="3" spans="1:9" ht="11.25">
      <c r="A3" s="23">
        <f t="shared" ref="A3:A54" si="0">MONTH(C3)</f>
        <v>1</v>
      </c>
      <c r="B3" s="194"/>
      <c r="C3" s="114">
        <v>40910</v>
      </c>
      <c r="D3" s="111">
        <v>511.625</v>
      </c>
      <c r="E3" s="111">
        <v>487.82</v>
      </c>
      <c r="F3" s="111">
        <v>498.64</v>
      </c>
      <c r="G3" s="111"/>
      <c r="H3" s="111"/>
      <c r="I3" s="111">
        <v>493.23</v>
      </c>
    </row>
    <row r="4" spans="1:9" ht="11.25">
      <c r="A4" s="23">
        <f t="shared" si="0"/>
        <v>1</v>
      </c>
      <c r="B4" s="194"/>
      <c r="C4" s="114">
        <v>40917</v>
      </c>
      <c r="D4" s="111">
        <v>505.53</v>
      </c>
      <c r="E4" s="111">
        <v>492.99</v>
      </c>
      <c r="F4" s="111">
        <v>490.86</v>
      </c>
      <c r="G4" s="111"/>
      <c r="H4" s="111"/>
      <c r="I4" s="111">
        <v>491.92500000000001</v>
      </c>
    </row>
    <row r="5" spans="1:9" ht="11.25">
      <c r="A5" s="23">
        <f t="shared" si="0"/>
        <v>1</v>
      </c>
      <c r="B5" s="194"/>
      <c r="C5" s="114">
        <v>40924</v>
      </c>
      <c r="D5" s="111">
        <v>495.87</v>
      </c>
      <c r="E5" s="111">
        <v>492.04</v>
      </c>
      <c r="F5" s="111">
        <v>496.35599999999999</v>
      </c>
      <c r="G5" s="111"/>
      <c r="H5" s="111"/>
      <c r="I5" s="111">
        <v>494.19799999999998</v>
      </c>
    </row>
    <row r="6" spans="1:9" ht="11.25">
      <c r="A6" s="23">
        <f t="shared" si="0"/>
        <v>1</v>
      </c>
      <c r="B6" s="194"/>
      <c r="C6" s="114">
        <v>40931</v>
      </c>
      <c r="D6" s="111">
        <v>488.57</v>
      </c>
      <c r="E6" s="111">
        <v>488.78</v>
      </c>
      <c r="F6" s="111">
        <v>519.82000000000005</v>
      </c>
      <c r="G6" s="111"/>
      <c r="H6" s="111"/>
      <c r="I6" s="111">
        <v>504.3</v>
      </c>
    </row>
    <row r="7" spans="1:9" ht="11.25">
      <c r="A7" s="23">
        <f t="shared" si="0"/>
        <v>1</v>
      </c>
      <c r="B7" s="194"/>
      <c r="C7" s="114">
        <v>40938</v>
      </c>
      <c r="D7" s="111">
        <v>485.524</v>
      </c>
      <c r="E7" s="111">
        <v>480.99</v>
      </c>
      <c r="F7" s="111">
        <v>534.58000000000004</v>
      </c>
      <c r="G7" s="111"/>
      <c r="H7" s="111"/>
      <c r="I7" s="111">
        <v>507.78500000000003</v>
      </c>
    </row>
    <row r="8" spans="1:9" ht="11.25">
      <c r="A8" s="23">
        <f t="shared" si="0"/>
        <v>2</v>
      </c>
      <c r="B8" s="194" t="str">
        <f>VLOOKUP(A8,Month!A:B,2,FALSE)</f>
        <v>February</v>
      </c>
      <c r="C8" s="114">
        <v>40945</v>
      </c>
      <c r="D8" s="111">
        <v>478.37</v>
      </c>
      <c r="E8" s="111">
        <v>476.85</v>
      </c>
      <c r="F8" s="111">
        <v>535.14</v>
      </c>
      <c r="G8" s="111"/>
      <c r="H8" s="111"/>
      <c r="I8" s="111">
        <v>505.995</v>
      </c>
    </row>
    <row r="9" spans="1:9" ht="11.25">
      <c r="A9" s="23">
        <f t="shared" si="0"/>
        <v>2</v>
      </c>
      <c r="B9" s="194"/>
      <c r="C9" s="114">
        <v>40952</v>
      </c>
      <c r="D9" s="111">
        <v>482.48</v>
      </c>
      <c r="E9" s="111">
        <v>471.28</v>
      </c>
      <c r="F9" s="111">
        <v>529.12</v>
      </c>
      <c r="G9" s="111"/>
      <c r="H9" s="111"/>
      <c r="I9" s="111">
        <v>500.2</v>
      </c>
    </row>
    <row r="10" spans="1:9" ht="11.25">
      <c r="A10" s="23">
        <f t="shared" si="0"/>
        <v>2</v>
      </c>
      <c r="B10" s="194"/>
      <c r="C10" s="114">
        <v>40959</v>
      </c>
      <c r="D10" s="111">
        <v>481.07</v>
      </c>
      <c r="E10" s="111">
        <v>473.62</v>
      </c>
      <c r="F10" s="111">
        <v>528.51</v>
      </c>
      <c r="G10" s="111"/>
      <c r="H10" s="111"/>
      <c r="I10" s="111">
        <v>501.065</v>
      </c>
    </row>
    <row r="11" spans="1:9" ht="11.25">
      <c r="A11" s="23">
        <f t="shared" si="0"/>
        <v>2</v>
      </c>
      <c r="B11" s="194"/>
      <c r="C11" s="114">
        <v>40966</v>
      </c>
      <c r="D11" s="111">
        <v>480.38</v>
      </c>
      <c r="E11" s="111">
        <v>474.76</v>
      </c>
      <c r="F11" s="111">
        <v>517.6</v>
      </c>
      <c r="G11" s="111"/>
      <c r="H11" s="111"/>
      <c r="I11" s="111">
        <v>496.18</v>
      </c>
    </row>
    <row r="12" spans="1:9" ht="11.25">
      <c r="A12" s="23">
        <f t="shared" si="0"/>
        <v>3</v>
      </c>
      <c r="B12" s="194" t="str">
        <f>VLOOKUP(A12,Month!A:B,2,FALSE)</f>
        <v>March</v>
      </c>
      <c r="C12" s="114">
        <v>40973</v>
      </c>
      <c r="D12" s="111">
        <v>486.14</v>
      </c>
      <c r="E12" s="111">
        <v>478.04</v>
      </c>
      <c r="F12" s="111">
        <v>515.08000000000004</v>
      </c>
      <c r="G12" s="111"/>
      <c r="H12" s="111"/>
      <c r="I12" s="111">
        <v>496.56</v>
      </c>
    </row>
    <row r="13" spans="1:9" ht="11.25">
      <c r="A13" s="23">
        <f t="shared" si="0"/>
        <v>3</v>
      </c>
      <c r="B13" s="194"/>
      <c r="C13" s="114">
        <v>40980</v>
      </c>
      <c r="D13" s="111">
        <v>483.96</v>
      </c>
      <c r="E13" s="111">
        <v>482.3</v>
      </c>
      <c r="F13" s="111">
        <v>522.85</v>
      </c>
      <c r="G13" s="111"/>
      <c r="H13" s="111"/>
      <c r="I13" s="111">
        <v>502.57499999999999</v>
      </c>
    </row>
    <row r="14" spans="1:9" ht="11.25">
      <c r="A14" s="23">
        <f t="shared" si="0"/>
        <v>3</v>
      </c>
      <c r="B14" s="194"/>
      <c r="C14" s="114">
        <v>40987</v>
      </c>
      <c r="D14" s="111">
        <v>486</v>
      </c>
      <c r="E14" s="111">
        <v>481.1</v>
      </c>
      <c r="F14" s="111">
        <v>532.55600000000004</v>
      </c>
      <c r="G14" s="111"/>
      <c r="H14" s="111"/>
      <c r="I14" s="111">
        <v>506.82799999999997</v>
      </c>
    </row>
    <row r="15" spans="1:9" ht="11.25">
      <c r="A15" s="23">
        <f t="shared" si="0"/>
        <v>3</v>
      </c>
      <c r="B15" s="194"/>
      <c r="C15" s="114">
        <v>40994</v>
      </c>
      <c r="D15" s="111">
        <v>487.14</v>
      </c>
      <c r="E15" s="111">
        <v>480.59</v>
      </c>
      <c r="F15" s="111">
        <v>525.32000000000005</v>
      </c>
      <c r="G15" s="111"/>
      <c r="H15" s="111"/>
      <c r="I15" s="111">
        <v>502.95499999999998</v>
      </c>
    </row>
    <row r="16" spans="1:9" ht="11.25">
      <c r="A16" s="23">
        <f t="shared" si="0"/>
        <v>4</v>
      </c>
      <c r="B16" s="194" t="str">
        <f>VLOOKUP(A16,Month!A:B,2,FALSE)</f>
        <v>April</v>
      </c>
      <c r="C16" s="114">
        <v>41001</v>
      </c>
      <c r="D16" s="111">
        <v>484.32</v>
      </c>
      <c r="E16" s="111">
        <v>472.84</v>
      </c>
      <c r="F16" s="111">
        <v>517.80999999999995</v>
      </c>
      <c r="G16" s="111"/>
      <c r="H16" s="111"/>
      <c r="I16" s="111">
        <v>495.32499999999999</v>
      </c>
    </row>
    <row r="17" spans="1:9" ht="11.25">
      <c r="A17" s="23">
        <f t="shared" si="0"/>
        <v>4</v>
      </c>
      <c r="B17" s="194"/>
      <c r="C17" s="114">
        <v>41008</v>
      </c>
      <c r="D17" s="111">
        <v>485.25</v>
      </c>
      <c r="E17" s="111">
        <v>471.83300000000003</v>
      </c>
      <c r="F17" s="111">
        <v>518.04</v>
      </c>
      <c r="G17" s="111"/>
      <c r="H17" s="111"/>
      <c r="I17" s="111">
        <v>492.83600000000001</v>
      </c>
    </row>
    <row r="18" spans="1:9" ht="11.25">
      <c r="A18" s="23">
        <f t="shared" si="0"/>
        <v>4</v>
      </c>
      <c r="B18" s="194"/>
      <c r="C18" s="114">
        <v>41015</v>
      </c>
      <c r="D18" s="111">
        <v>487.06</v>
      </c>
      <c r="E18" s="111">
        <v>470.7</v>
      </c>
      <c r="F18" s="111">
        <v>523.26</v>
      </c>
      <c r="G18" s="111">
        <v>583.46</v>
      </c>
      <c r="H18" s="111"/>
      <c r="I18" s="111">
        <v>525.80700000000002</v>
      </c>
    </row>
    <row r="19" spans="1:9" ht="11.25">
      <c r="A19" s="23">
        <f t="shared" si="0"/>
        <v>4</v>
      </c>
      <c r="B19" s="194"/>
      <c r="C19" s="114">
        <v>41022</v>
      </c>
      <c r="D19" s="111">
        <v>486.06</v>
      </c>
      <c r="E19" s="111">
        <v>462.52</v>
      </c>
      <c r="F19" s="111">
        <v>521.61</v>
      </c>
      <c r="G19" s="111">
        <v>591.71</v>
      </c>
      <c r="H19" s="111"/>
      <c r="I19" s="111">
        <v>525.28</v>
      </c>
    </row>
    <row r="20" spans="1:9" ht="11.25">
      <c r="A20" s="23">
        <f t="shared" si="0"/>
        <v>4</v>
      </c>
      <c r="B20" s="194"/>
      <c r="C20" s="114">
        <v>41029</v>
      </c>
      <c r="D20" s="111">
        <v>483.87</v>
      </c>
      <c r="E20" s="111">
        <v>463.86</v>
      </c>
      <c r="F20" s="111">
        <v>523.72</v>
      </c>
      <c r="G20" s="111">
        <v>569.16999999999996</v>
      </c>
      <c r="H20" s="111"/>
      <c r="I20" s="111">
        <v>518.91700000000003</v>
      </c>
    </row>
    <row r="21" spans="1:9" ht="11.25">
      <c r="A21" s="23">
        <f t="shared" si="0"/>
        <v>5</v>
      </c>
      <c r="B21" s="194" t="str">
        <f>VLOOKUP(A21,Month!A:B,2,FALSE)</f>
        <v>May</v>
      </c>
      <c r="C21" s="114">
        <v>41036</v>
      </c>
      <c r="D21" s="111">
        <v>484.59</v>
      </c>
      <c r="E21" s="111">
        <v>466.24</v>
      </c>
      <c r="F21" s="111">
        <v>529.62</v>
      </c>
      <c r="G21" s="111">
        <v>566.30999999999995</v>
      </c>
      <c r="H21" s="111"/>
      <c r="I21" s="111">
        <v>520.72299999999996</v>
      </c>
    </row>
    <row r="22" spans="1:9" ht="11.25">
      <c r="A22" s="23">
        <f t="shared" si="0"/>
        <v>5</v>
      </c>
      <c r="B22" s="194"/>
      <c r="C22" s="114">
        <v>41043</v>
      </c>
      <c r="D22" s="111">
        <v>498.28</v>
      </c>
      <c r="E22" s="111">
        <v>470.66</v>
      </c>
      <c r="F22" s="111">
        <v>543.20000000000005</v>
      </c>
      <c r="G22" s="111">
        <v>559</v>
      </c>
      <c r="H22" s="111"/>
      <c r="I22" s="111">
        <v>524.28700000000003</v>
      </c>
    </row>
    <row r="23" spans="1:9" ht="11.25">
      <c r="A23" s="23">
        <f t="shared" si="0"/>
        <v>5</v>
      </c>
      <c r="B23" s="194"/>
      <c r="C23" s="114">
        <v>41050</v>
      </c>
      <c r="D23" s="111">
        <v>507.16</v>
      </c>
      <c r="E23" s="111">
        <v>470.28</v>
      </c>
      <c r="F23" s="111">
        <v>536.54</v>
      </c>
      <c r="G23" s="111">
        <v>562.75</v>
      </c>
      <c r="H23" s="111"/>
      <c r="I23" s="111">
        <v>520.36400000000003</v>
      </c>
    </row>
    <row r="24" spans="1:9" ht="11.25">
      <c r="A24" s="23">
        <f t="shared" si="0"/>
        <v>5</v>
      </c>
      <c r="B24" s="194"/>
      <c r="C24" s="114">
        <v>41057</v>
      </c>
      <c r="D24" s="111">
        <v>515.57500000000005</v>
      </c>
      <c r="E24" s="111">
        <v>466.45</v>
      </c>
      <c r="F24" s="111">
        <v>534.07500000000005</v>
      </c>
      <c r="G24" s="111">
        <v>564.25</v>
      </c>
      <c r="H24" s="111"/>
      <c r="I24" s="111">
        <v>524.87300000000005</v>
      </c>
    </row>
    <row r="25" spans="1:9" ht="11.25">
      <c r="A25" s="23">
        <f t="shared" si="0"/>
        <v>6</v>
      </c>
      <c r="B25" s="194" t="str">
        <f>VLOOKUP(A25,Month!A:B,2,FALSE)</f>
        <v>June</v>
      </c>
      <c r="C25" s="114">
        <v>41064</v>
      </c>
      <c r="D25" s="111">
        <v>509.86</v>
      </c>
      <c r="E25" s="111">
        <v>467.44</v>
      </c>
      <c r="F25" s="111">
        <v>542.72</v>
      </c>
      <c r="G25" s="111">
        <v>565.16</v>
      </c>
      <c r="H25" s="111"/>
      <c r="I25" s="111">
        <v>525.10699999999997</v>
      </c>
    </row>
    <row r="26" spans="1:9" ht="11.25">
      <c r="A26" s="23">
        <f t="shared" si="0"/>
        <v>6</v>
      </c>
      <c r="B26" s="194"/>
      <c r="C26" s="114">
        <v>41071</v>
      </c>
      <c r="D26" s="111">
        <v>500.86</v>
      </c>
      <c r="E26" s="111">
        <v>468.22</v>
      </c>
      <c r="F26" s="111">
        <v>532.86</v>
      </c>
      <c r="G26" s="111">
        <v>549.16999999999996</v>
      </c>
      <c r="H26" s="111"/>
      <c r="I26" s="111">
        <v>516.75</v>
      </c>
    </row>
    <row r="27" spans="1:9" ht="11.25">
      <c r="A27" s="23">
        <f t="shared" si="0"/>
        <v>6</v>
      </c>
      <c r="B27" s="194"/>
      <c r="C27" s="114">
        <v>41078</v>
      </c>
      <c r="D27" s="111">
        <v>499.34</v>
      </c>
      <c r="E27" s="111">
        <v>472.62</v>
      </c>
      <c r="F27" s="111">
        <v>535</v>
      </c>
      <c r="G27" s="111">
        <v>533.62</v>
      </c>
      <c r="H27" s="111"/>
      <c r="I27" s="111">
        <v>513.74699999999996</v>
      </c>
    </row>
    <row r="28" spans="1:9" ht="11.25">
      <c r="A28" s="23">
        <f t="shared" si="0"/>
        <v>6</v>
      </c>
      <c r="B28" s="194"/>
      <c r="C28" s="114">
        <v>41085</v>
      </c>
      <c r="D28" s="111">
        <v>504.86</v>
      </c>
      <c r="E28" s="111">
        <v>470.81</v>
      </c>
      <c r="F28" s="111">
        <v>540.92499999999995</v>
      </c>
      <c r="G28" s="111">
        <v>534.26300000000003</v>
      </c>
      <c r="H28" s="111"/>
      <c r="I28" s="111">
        <v>511.90800000000002</v>
      </c>
    </row>
    <row r="29" spans="1:9" ht="11.25">
      <c r="A29" s="23">
        <f t="shared" si="0"/>
        <v>7</v>
      </c>
      <c r="B29" s="194" t="str">
        <f>VLOOKUP(A29,Month!A:B,2,FALSE)</f>
        <v>July</v>
      </c>
      <c r="C29" s="114">
        <v>41092</v>
      </c>
      <c r="D29" s="111">
        <v>498.32499999999999</v>
      </c>
      <c r="E29" s="111">
        <v>464.125</v>
      </c>
      <c r="F29" s="111">
        <v>536.72500000000002</v>
      </c>
      <c r="G29" s="111">
        <v>545.14</v>
      </c>
      <c r="H29" s="111"/>
      <c r="I29" s="111">
        <v>517.62300000000005</v>
      </c>
    </row>
    <row r="30" spans="1:9" ht="11.25">
      <c r="A30" s="23">
        <f t="shared" si="0"/>
        <v>7</v>
      </c>
      <c r="B30" s="194"/>
      <c r="C30" s="114">
        <v>41099</v>
      </c>
      <c r="D30" s="111">
        <v>494.22</v>
      </c>
      <c r="E30" s="111">
        <v>463.14</v>
      </c>
      <c r="F30" s="111">
        <v>534.52</v>
      </c>
      <c r="G30" s="111">
        <v>541.70000000000005</v>
      </c>
      <c r="H30" s="111"/>
      <c r="I30" s="111">
        <v>513.12</v>
      </c>
    </row>
    <row r="31" spans="1:9" ht="11.25">
      <c r="A31" s="23">
        <f t="shared" si="0"/>
        <v>7</v>
      </c>
      <c r="B31" s="194"/>
      <c r="C31" s="114">
        <v>41106</v>
      </c>
      <c r="D31" s="111">
        <v>487.78</v>
      </c>
      <c r="E31" s="111">
        <v>461.72</v>
      </c>
      <c r="F31" s="111">
        <v>527.17999999999995</v>
      </c>
      <c r="G31" s="111">
        <v>533.6</v>
      </c>
      <c r="H31" s="111"/>
      <c r="I31" s="111">
        <v>507.5</v>
      </c>
    </row>
    <row r="32" spans="1:9" ht="11.25">
      <c r="A32" s="23">
        <f t="shared" si="0"/>
        <v>7</v>
      </c>
      <c r="B32" s="194"/>
      <c r="C32" s="114">
        <v>41113</v>
      </c>
      <c r="D32" s="111">
        <v>489.22</v>
      </c>
      <c r="E32" s="111">
        <v>458.08</v>
      </c>
      <c r="F32" s="111">
        <v>521.20000000000005</v>
      </c>
      <c r="G32" s="111">
        <v>541.84</v>
      </c>
      <c r="H32" s="111"/>
      <c r="I32" s="111">
        <v>507.04</v>
      </c>
    </row>
    <row r="33" spans="1:9" ht="11.25">
      <c r="A33" s="23">
        <f t="shared" si="0"/>
        <v>7</v>
      </c>
      <c r="B33" s="194"/>
      <c r="C33" s="114">
        <v>41120</v>
      </c>
      <c r="D33" s="111">
        <v>482.76</v>
      </c>
      <c r="E33" s="111">
        <v>460.06</v>
      </c>
      <c r="F33" s="111">
        <v>516.27</v>
      </c>
      <c r="G33" s="111">
        <v>540.16</v>
      </c>
      <c r="H33" s="111"/>
      <c r="I33" s="111">
        <v>505.49700000000001</v>
      </c>
    </row>
    <row r="34" spans="1:9" ht="11.25">
      <c r="A34" s="23">
        <f t="shared" si="0"/>
        <v>8</v>
      </c>
      <c r="B34" s="194" t="str">
        <f>VLOOKUP(A34,Month!A:B,2,FALSE)</f>
        <v>August</v>
      </c>
      <c r="C34" s="114">
        <v>41127</v>
      </c>
      <c r="D34" s="111">
        <v>477.2</v>
      </c>
      <c r="E34" s="111">
        <v>472.5</v>
      </c>
      <c r="F34" s="111">
        <v>512.16</v>
      </c>
      <c r="G34" s="111">
        <v>548.47</v>
      </c>
      <c r="H34" s="111"/>
      <c r="I34" s="111">
        <v>511.04300000000001</v>
      </c>
    </row>
    <row r="35" spans="1:9" ht="11.25">
      <c r="A35" s="23">
        <f t="shared" si="0"/>
        <v>8</v>
      </c>
      <c r="B35" s="194"/>
      <c r="C35" s="114">
        <v>41134</v>
      </c>
      <c r="D35" s="111">
        <v>482.76</v>
      </c>
      <c r="E35" s="111">
        <v>469.57</v>
      </c>
      <c r="F35" s="111">
        <v>504.52</v>
      </c>
      <c r="G35" s="111">
        <v>553.84</v>
      </c>
      <c r="H35" s="111"/>
      <c r="I35" s="111">
        <v>509.31</v>
      </c>
    </row>
    <row r="36" spans="1:9" ht="11.25">
      <c r="A36" s="23">
        <f t="shared" si="0"/>
        <v>8</v>
      </c>
      <c r="B36" s="194"/>
      <c r="C36" s="114">
        <v>41141</v>
      </c>
      <c r="D36" s="111">
        <v>482.22</v>
      </c>
      <c r="E36" s="111">
        <v>466.76</v>
      </c>
      <c r="F36" s="111">
        <v>504.46</v>
      </c>
      <c r="G36" s="111">
        <v>548.23</v>
      </c>
      <c r="H36" s="111"/>
      <c r="I36" s="111">
        <v>506.483</v>
      </c>
    </row>
    <row r="37" spans="1:9" ht="11.25">
      <c r="A37" s="23">
        <f t="shared" si="0"/>
        <v>8</v>
      </c>
      <c r="B37" s="194"/>
      <c r="C37" s="114">
        <v>41148</v>
      </c>
      <c r="D37" s="111">
        <v>480.06</v>
      </c>
      <c r="E37" s="111">
        <v>462.92</v>
      </c>
      <c r="F37" s="111">
        <v>499.5</v>
      </c>
      <c r="G37" s="111">
        <v>555.22</v>
      </c>
      <c r="H37" s="111"/>
      <c r="I37" s="111">
        <v>505.88</v>
      </c>
    </row>
    <row r="38" spans="1:9" ht="11.25">
      <c r="A38" s="23">
        <f t="shared" si="0"/>
        <v>9</v>
      </c>
      <c r="B38" s="194" t="str">
        <f>VLOOKUP(A38,Month!A:B,2,FALSE)</f>
        <v>September</v>
      </c>
      <c r="C38" s="114">
        <v>41155</v>
      </c>
      <c r="D38" s="111">
        <v>480.27499999999998</v>
      </c>
      <c r="E38" s="111">
        <v>463.7</v>
      </c>
      <c r="F38" s="111">
        <v>496.75</v>
      </c>
      <c r="G38" s="111">
        <v>552.06299999999999</v>
      </c>
      <c r="H38" s="111"/>
      <c r="I38" s="111">
        <v>504.17099999999999</v>
      </c>
    </row>
    <row r="39" spans="1:9" ht="11.25">
      <c r="A39" s="23">
        <f t="shared" si="0"/>
        <v>9</v>
      </c>
      <c r="B39" s="194"/>
      <c r="C39" s="114">
        <v>41162</v>
      </c>
      <c r="D39" s="111">
        <v>473.16</v>
      </c>
      <c r="E39" s="111">
        <v>476.62</v>
      </c>
      <c r="F39" s="111">
        <v>495.1</v>
      </c>
      <c r="G39" s="111">
        <v>548.08000000000004</v>
      </c>
      <c r="H39" s="111"/>
      <c r="I39" s="111">
        <v>506.6</v>
      </c>
    </row>
    <row r="40" spans="1:9" ht="11.25">
      <c r="A40" s="23">
        <f t="shared" si="0"/>
        <v>9</v>
      </c>
      <c r="B40" s="194"/>
      <c r="C40" s="114">
        <v>41169</v>
      </c>
      <c r="D40" s="111">
        <v>469.37</v>
      </c>
      <c r="E40" s="111">
        <v>501.11</v>
      </c>
      <c r="F40" s="111">
        <v>493.44</v>
      </c>
      <c r="G40" s="111">
        <v>541.41999999999996</v>
      </c>
      <c r="H40" s="111"/>
      <c r="I40" s="111">
        <v>511.99</v>
      </c>
    </row>
    <row r="41" spans="1:9" ht="11.25">
      <c r="A41" s="23">
        <f t="shared" si="0"/>
        <v>9</v>
      </c>
      <c r="B41" s="194"/>
      <c r="C41" s="114">
        <v>41176</v>
      </c>
      <c r="D41" s="111">
        <v>473.02</v>
      </c>
      <c r="E41" s="111">
        <v>511.64</v>
      </c>
      <c r="F41" s="111">
        <v>484.65</v>
      </c>
      <c r="G41" s="111">
        <v>550.78</v>
      </c>
      <c r="H41" s="111"/>
      <c r="I41" s="111">
        <v>515.69000000000005</v>
      </c>
    </row>
    <row r="42" spans="1:9" ht="11.25">
      <c r="A42" s="23">
        <f t="shared" si="0"/>
        <v>10</v>
      </c>
      <c r="B42" s="194" t="str">
        <f>VLOOKUP(A42,Month!A:B,2,FALSE)</f>
        <v>October</v>
      </c>
      <c r="C42" s="114">
        <v>41183</v>
      </c>
      <c r="D42" s="111">
        <v>472.74</v>
      </c>
      <c r="E42" s="111">
        <v>525.22</v>
      </c>
      <c r="F42" s="111">
        <v>482.8</v>
      </c>
      <c r="G42" s="111">
        <v>554.72</v>
      </c>
      <c r="H42" s="111"/>
      <c r="I42" s="111">
        <v>520.91300000000001</v>
      </c>
    </row>
    <row r="43" spans="1:9" ht="11.25">
      <c r="A43" s="23">
        <f t="shared" si="0"/>
        <v>10</v>
      </c>
      <c r="B43" s="194"/>
      <c r="C43" s="114">
        <v>41190</v>
      </c>
      <c r="D43" s="111">
        <v>473.56</v>
      </c>
      <c r="E43" s="111">
        <v>507.48</v>
      </c>
      <c r="F43" s="111">
        <v>479.25</v>
      </c>
      <c r="G43" s="111">
        <v>551.65</v>
      </c>
      <c r="H43" s="111"/>
      <c r="I43" s="111">
        <v>512.79300000000001</v>
      </c>
    </row>
    <row r="44" spans="1:9" ht="11.25">
      <c r="A44" s="23">
        <f t="shared" si="0"/>
        <v>10</v>
      </c>
      <c r="B44" s="194"/>
      <c r="C44" s="114">
        <v>41197</v>
      </c>
      <c r="D44" s="111"/>
      <c r="E44" s="111">
        <v>509.76</v>
      </c>
      <c r="F44" s="111">
        <v>484.64</v>
      </c>
      <c r="G44" s="111">
        <v>539.87</v>
      </c>
      <c r="H44" s="111"/>
      <c r="I44" s="111">
        <v>511.423</v>
      </c>
    </row>
    <row r="45" spans="1:9" ht="11.25">
      <c r="A45" s="23">
        <f t="shared" si="0"/>
        <v>10</v>
      </c>
      <c r="B45" s="194"/>
      <c r="C45" s="114">
        <v>41204</v>
      </c>
      <c r="D45" s="111"/>
      <c r="E45" s="111">
        <v>499.1</v>
      </c>
      <c r="F45" s="111">
        <v>489.08</v>
      </c>
      <c r="G45" s="111">
        <v>531.78</v>
      </c>
      <c r="H45" s="111"/>
      <c r="I45" s="111">
        <v>506.65300000000002</v>
      </c>
    </row>
    <row r="46" spans="1:9" ht="11.25">
      <c r="A46" s="23">
        <f t="shared" si="0"/>
        <v>10</v>
      </c>
      <c r="B46" s="194"/>
      <c r="C46" s="114">
        <v>41211</v>
      </c>
      <c r="D46" s="111"/>
      <c r="E46" s="111">
        <v>494.44</v>
      </c>
      <c r="F46" s="111">
        <v>485.55</v>
      </c>
      <c r="G46" s="111">
        <v>526.89</v>
      </c>
      <c r="H46" s="111"/>
      <c r="I46" s="111">
        <v>502.29300000000001</v>
      </c>
    </row>
    <row r="47" spans="1:9" ht="11.25">
      <c r="A47" s="23">
        <f t="shared" si="0"/>
        <v>11</v>
      </c>
      <c r="B47" s="194" t="str">
        <f>VLOOKUP(A47,Month!A:B,2,FALSE)</f>
        <v>November</v>
      </c>
      <c r="C47" s="114">
        <v>41218</v>
      </c>
      <c r="D47" s="111"/>
      <c r="E47" s="111">
        <v>499.38</v>
      </c>
      <c r="F47" s="111">
        <v>478.77</v>
      </c>
      <c r="G47" s="111">
        <v>507.95</v>
      </c>
      <c r="H47" s="111"/>
      <c r="I47" s="111">
        <v>495.36700000000002</v>
      </c>
    </row>
    <row r="48" spans="1:9" ht="11.25">
      <c r="A48" s="23">
        <f t="shared" si="0"/>
        <v>11</v>
      </c>
      <c r="B48" s="194"/>
      <c r="C48" s="114">
        <v>41225</v>
      </c>
      <c r="D48" s="111"/>
      <c r="E48" s="111">
        <v>507.62</v>
      </c>
      <c r="F48" s="111">
        <v>482.94</v>
      </c>
      <c r="G48" s="111">
        <v>497.26</v>
      </c>
      <c r="H48" s="111"/>
      <c r="I48" s="111">
        <v>495.94</v>
      </c>
    </row>
    <row r="49" spans="1:9" ht="11.25">
      <c r="A49" s="23">
        <f t="shared" si="0"/>
        <v>11</v>
      </c>
      <c r="B49" s="194"/>
      <c r="C49" s="114">
        <v>41232</v>
      </c>
      <c r="D49" s="111"/>
      <c r="E49" s="111">
        <v>514.97500000000002</v>
      </c>
      <c r="F49" s="111">
        <v>480.96699999999998</v>
      </c>
      <c r="G49" s="111">
        <v>493.35</v>
      </c>
      <c r="H49" s="111"/>
      <c r="I49" s="111">
        <v>497.83600000000001</v>
      </c>
    </row>
    <row r="50" spans="1:9" ht="11.25">
      <c r="A50" s="23">
        <f t="shared" si="0"/>
        <v>11</v>
      </c>
      <c r="B50" s="194"/>
      <c r="C50" s="114">
        <v>41239</v>
      </c>
      <c r="D50" s="111"/>
      <c r="E50" s="111">
        <v>517.38</v>
      </c>
      <c r="F50" s="111">
        <v>485.28</v>
      </c>
      <c r="G50" s="111">
        <v>499.34</v>
      </c>
      <c r="H50" s="111"/>
      <c r="I50" s="111">
        <v>500.66699999999997</v>
      </c>
    </row>
    <row r="51" spans="1:9" ht="11.25">
      <c r="A51" s="23">
        <f t="shared" si="0"/>
        <v>12</v>
      </c>
      <c r="B51" s="194" t="str">
        <f>VLOOKUP(A51,Month!A:B,2,FALSE)</f>
        <v>December</v>
      </c>
      <c r="C51" s="114">
        <v>41246</v>
      </c>
      <c r="D51" s="111"/>
      <c r="E51" s="111">
        <v>510.44</v>
      </c>
      <c r="F51" s="111">
        <v>476.36</v>
      </c>
      <c r="G51" s="111">
        <v>499.42</v>
      </c>
      <c r="H51" s="111"/>
      <c r="I51" s="111">
        <v>495.40699999999998</v>
      </c>
    </row>
    <row r="52" spans="1:9" ht="11.25">
      <c r="A52" s="23">
        <f t="shared" si="0"/>
        <v>12</v>
      </c>
      <c r="B52" s="194"/>
      <c r="C52" s="114">
        <v>41253</v>
      </c>
      <c r="D52" s="111"/>
      <c r="E52" s="111">
        <v>516.4</v>
      </c>
      <c r="F52" s="111">
        <v>473.28</v>
      </c>
      <c r="G52" s="111">
        <v>499.3</v>
      </c>
      <c r="H52" s="111"/>
      <c r="I52" s="111">
        <v>496.327</v>
      </c>
    </row>
    <row r="53" spans="1:9" ht="11.25">
      <c r="A53" s="23">
        <f t="shared" si="0"/>
        <v>12</v>
      </c>
      <c r="B53" s="194"/>
      <c r="C53" s="114">
        <v>41260</v>
      </c>
      <c r="D53" s="111"/>
      <c r="E53" s="111">
        <v>519.70000000000005</v>
      </c>
      <c r="F53" s="111">
        <v>469.52499999999998</v>
      </c>
      <c r="G53" s="111">
        <v>505.85</v>
      </c>
      <c r="H53" s="111"/>
      <c r="I53" s="111">
        <v>500</v>
      </c>
    </row>
    <row r="54" spans="1:9" ht="11.25">
      <c r="A54" s="23">
        <f t="shared" si="0"/>
        <v>12</v>
      </c>
      <c r="B54" s="194"/>
      <c r="C54" s="114">
        <v>41267</v>
      </c>
      <c r="D54" s="111"/>
      <c r="E54" s="111">
        <v>520.97500000000002</v>
      </c>
      <c r="F54" s="111">
        <v>469.2</v>
      </c>
      <c r="G54" s="111">
        <v>506.35</v>
      </c>
      <c r="H54" s="111"/>
      <c r="I54" s="111">
        <v>498.84199999999998</v>
      </c>
    </row>
    <row r="55" spans="1:9" ht="11.25">
      <c r="C55" s="111" t="s">
        <v>235</v>
      </c>
      <c r="D55" s="111">
        <f>SUBTOTAL(1,D2:D54)</f>
        <v>488.20521951219541</v>
      </c>
      <c r="E55" s="111">
        <v>483.17899999999997</v>
      </c>
      <c r="F55" s="111">
        <v>510.08100000000002</v>
      </c>
      <c r="G55" s="111">
        <v>540.84400000000005</v>
      </c>
      <c r="H55" s="111"/>
      <c r="I55" s="111">
        <v>508.096</v>
      </c>
    </row>
  </sheetData>
  <mergeCells count="12">
    <mergeCell ref="B51:B54"/>
    <mergeCell ref="B25:B28"/>
    <mergeCell ref="B38:B41"/>
    <mergeCell ref="B47:B50"/>
    <mergeCell ref="B42:B46"/>
    <mergeCell ref="B34:B37"/>
    <mergeCell ref="B29:B33"/>
    <mergeCell ref="B21:B24"/>
    <mergeCell ref="B16:B20"/>
    <mergeCell ref="B12:B15"/>
    <mergeCell ref="B8:B11"/>
    <mergeCell ref="B2:B7"/>
  </mergeCells>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A1:I55"/>
  <sheetViews>
    <sheetView workbookViewId="0">
      <selection activeCell="D197" sqref="D197:E199"/>
    </sheetView>
  </sheetViews>
  <sheetFormatPr defaultRowHeight="10.5"/>
  <cols>
    <col min="1" max="1" width="14.7109375" style="23" bestFit="1" customWidth="1"/>
    <col min="2" max="2" width="9.140625" style="23"/>
    <col min="3" max="3" width="14" style="171" bestFit="1" customWidth="1"/>
    <col min="4" max="4" width="12.42578125" style="23" bestFit="1" customWidth="1"/>
    <col min="5" max="5" width="13.7109375" style="23" bestFit="1" customWidth="1"/>
    <col min="6" max="16384" width="9.140625" style="23"/>
  </cols>
  <sheetData>
    <row r="1" spans="1:9" ht="11.25">
      <c r="A1" s="23" t="s">
        <v>107</v>
      </c>
      <c r="B1" s="23" t="s">
        <v>121</v>
      </c>
      <c r="C1" s="111"/>
      <c r="D1" s="111">
        <v>2012</v>
      </c>
      <c r="E1" s="111">
        <v>2011</v>
      </c>
      <c r="F1" s="111">
        <v>2010</v>
      </c>
      <c r="G1" s="111">
        <v>2009</v>
      </c>
      <c r="H1" s="111">
        <v>2008</v>
      </c>
      <c r="I1" s="162" t="s">
        <v>260</v>
      </c>
    </row>
    <row r="2" spans="1:9" ht="11.25">
      <c r="A2" s="23">
        <f>MONTH(C2)</f>
        <v>1</v>
      </c>
      <c r="B2" s="194" t="str">
        <f>VLOOKUP(A2,Month!A:B,2,FALSE)</f>
        <v>January</v>
      </c>
      <c r="C2" s="114">
        <v>40909</v>
      </c>
      <c r="D2" s="111"/>
      <c r="E2" s="111"/>
      <c r="F2" s="111"/>
      <c r="G2" s="111">
        <v>48.25</v>
      </c>
      <c r="H2" s="111">
        <v>39.273000000000003</v>
      </c>
      <c r="I2" s="111">
        <v>41.518000000000001</v>
      </c>
    </row>
    <row r="3" spans="1:9" ht="11.25">
      <c r="A3" s="23">
        <f t="shared" ref="A3:A54" si="0">MONTH(C3)</f>
        <v>1</v>
      </c>
      <c r="B3" s="194"/>
      <c r="C3" s="114">
        <v>40910</v>
      </c>
      <c r="D3" s="111">
        <v>52.972999999999999</v>
      </c>
      <c r="E3" s="111">
        <v>45.173000000000002</v>
      </c>
      <c r="F3" s="111">
        <v>45.898000000000003</v>
      </c>
      <c r="G3" s="111">
        <v>48.454000000000001</v>
      </c>
      <c r="H3" s="111">
        <v>39.165999999999997</v>
      </c>
      <c r="I3" s="111">
        <v>44.673000000000002</v>
      </c>
    </row>
    <row r="4" spans="1:9" ht="11.25">
      <c r="A4" s="23">
        <f t="shared" si="0"/>
        <v>1</v>
      </c>
      <c r="B4" s="194"/>
      <c r="C4" s="114">
        <v>40917</v>
      </c>
      <c r="D4" s="111">
        <v>51.841000000000001</v>
      </c>
      <c r="E4" s="111">
        <v>45.25</v>
      </c>
      <c r="F4" s="111">
        <v>45.56</v>
      </c>
      <c r="G4" s="111">
        <v>48.781999999999996</v>
      </c>
      <c r="H4" s="111">
        <v>39.21</v>
      </c>
      <c r="I4" s="111">
        <v>44.701000000000001</v>
      </c>
    </row>
    <row r="5" spans="1:9" ht="11.25">
      <c r="A5" s="23">
        <f t="shared" si="0"/>
        <v>1</v>
      </c>
      <c r="B5" s="194"/>
      <c r="C5" s="114">
        <v>40924</v>
      </c>
      <c r="D5" s="111">
        <v>51.39</v>
      </c>
      <c r="E5" s="111">
        <v>45.506</v>
      </c>
      <c r="F5" s="111">
        <v>45.917999999999999</v>
      </c>
      <c r="G5" s="111">
        <v>49.02</v>
      </c>
      <c r="H5" s="111">
        <v>39.408000000000001</v>
      </c>
      <c r="I5" s="111">
        <v>45.045999999999999</v>
      </c>
    </row>
    <row r="6" spans="1:9" ht="11.25">
      <c r="A6" s="23">
        <f t="shared" si="0"/>
        <v>1</v>
      </c>
      <c r="B6" s="194"/>
      <c r="C6" s="114">
        <v>40931</v>
      </c>
      <c r="D6" s="111">
        <v>49.942</v>
      </c>
      <c r="E6" s="111">
        <v>45.64</v>
      </c>
      <c r="F6" s="111">
        <v>46.258000000000003</v>
      </c>
      <c r="G6" s="111">
        <v>48.695999999999998</v>
      </c>
      <c r="H6" s="111">
        <v>39.281999999999996</v>
      </c>
      <c r="I6" s="111">
        <v>44.969000000000001</v>
      </c>
    </row>
    <row r="7" spans="1:9" ht="11.25">
      <c r="A7" s="23">
        <f t="shared" si="0"/>
        <v>1</v>
      </c>
      <c r="B7" s="194"/>
      <c r="C7" s="114">
        <v>40938</v>
      </c>
      <c r="D7" s="111">
        <v>49.253</v>
      </c>
      <c r="E7" s="111">
        <v>45.686999999999998</v>
      </c>
      <c r="F7" s="111">
        <v>46.29</v>
      </c>
      <c r="G7" s="111">
        <v>48.643999999999998</v>
      </c>
      <c r="H7" s="111">
        <v>39.411999999999999</v>
      </c>
      <c r="I7" s="111">
        <v>45.008000000000003</v>
      </c>
    </row>
    <row r="8" spans="1:9" ht="11.25">
      <c r="A8" s="23">
        <f t="shared" si="0"/>
        <v>2</v>
      </c>
      <c r="B8" s="194" t="str">
        <f>VLOOKUP(A8,Month!A:B,2,FALSE)</f>
        <v>February</v>
      </c>
      <c r="C8" s="114">
        <v>40945</v>
      </c>
      <c r="D8" s="111">
        <v>49.274000000000001</v>
      </c>
      <c r="E8" s="111">
        <v>45.505000000000003</v>
      </c>
      <c r="F8" s="111">
        <v>46.484999999999999</v>
      </c>
      <c r="G8" s="111">
        <v>48.652000000000001</v>
      </c>
      <c r="H8" s="111">
        <v>39.625999999999998</v>
      </c>
      <c r="I8" s="111">
        <v>45.067</v>
      </c>
    </row>
    <row r="9" spans="1:9" ht="11.25">
      <c r="A9" s="23">
        <f t="shared" si="0"/>
        <v>2</v>
      </c>
      <c r="B9" s="194"/>
      <c r="C9" s="114">
        <v>40952</v>
      </c>
      <c r="D9" s="111">
        <v>49.28</v>
      </c>
      <c r="E9" s="111">
        <v>45.357999999999997</v>
      </c>
      <c r="F9" s="111">
        <v>46.197000000000003</v>
      </c>
      <c r="G9" s="111">
        <v>49.72</v>
      </c>
      <c r="H9" s="111">
        <v>39.972999999999999</v>
      </c>
      <c r="I9" s="111">
        <v>45.363999999999997</v>
      </c>
    </row>
    <row r="10" spans="1:9" ht="11.25">
      <c r="A10" s="23">
        <f t="shared" si="0"/>
        <v>2</v>
      </c>
      <c r="B10" s="194"/>
      <c r="C10" s="114">
        <v>40959</v>
      </c>
      <c r="D10" s="111">
        <v>49.183</v>
      </c>
      <c r="E10" s="111">
        <v>45.206000000000003</v>
      </c>
      <c r="F10" s="111">
        <v>46.174999999999997</v>
      </c>
      <c r="G10" s="111">
        <v>50.072000000000003</v>
      </c>
      <c r="H10" s="111">
        <v>39.853999999999999</v>
      </c>
      <c r="I10" s="111">
        <v>45.326999999999998</v>
      </c>
    </row>
    <row r="11" spans="1:9" ht="11.25">
      <c r="A11" s="23">
        <f t="shared" si="0"/>
        <v>2</v>
      </c>
      <c r="B11" s="194"/>
      <c r="C11" s="114">
        <v>40966</v>
      </c>
      <c r="D11" s="111">
        <v>49.256</v>
      </c>
      <c r="E11" s="111">
        <v>44.985999999999997</v>
      </c>
      <c r="F11" s="111">
        <v>45.829000000000001</v>
      </c>
      <c r="G11" s="111">
        <v>51.713999999999999</v>
      </c>
      <c r="H11" s="111">
        <v>40.268000000000001</v>
      </c>
      <c r="I11" s="111">
        <v>45.698999999999998</v>
      </c>
    </row>
    <row r="12" spans="1:9" ht="11.25">
      <c r="A12" s="23">
        <f t="shared" si="0"/>
        <v>3</v>
      </c>
      <c r="B12" s="194" t="str">
        <f>VLOOKUP(A12,Month!A:B,2,FALSE)</f>
        <v>March</v>
      </c>
      <c r="C12" s="114">
        <v>40973</v>
      </c>
      <c r="D12" s="111">
        <v>50.107999999999997</v>
      </c>
      <c r="E12" s="111">
        <v>45.094000000000001</v>
      </c>
      <c r="F12" s="111">
        <v>45.45</v>
      </c>
      <c r="G12" s="111">
        <v>51.494</v>
      </c>
      <c r="H12" s="111">
        <v>40.244</v>
      </c>
      <c r="I12" s="111">
        <v>45.570999999999998</v>
      </c>
    </row>
    <row r="13" spans="1:9" ht="11.25">
      <c r="A13" s="23">
        <f t="shared" si="0"/>
        <v>3</v>
      </c>
      <c r="B13" s="194"/>
      <c r="C13" s="114">
        <v>40980</v>
      </c>
      <c r="D13" s="111">
        <v>50.06</v>
      </c>
      <c r="E13" s="111">
        <v>45.085000000000001</v>
      </c>
      <c r="F13" s="111">
        <v>45.448999999999998</v>
      </c>
      <c r="G13" s="111">
        <v>50.933999999999997</v>
      </c>
      <c r="H13" s="111">
        <v>40.167999999999999</v>
      </c>
      <c r="I13" s="111">
        <v>45.408999999999999</v>
      </c>
    </row>
    <row r="14" spans="1:9" ht="11.25">
      <c r="A14" s="23">
        <f t="shared" si="0"/>
        <v>3</v>
      </c>
      <c r="B14" s="194"/>
      <c r="C14" s="114">
        <v>40987</v>
      </c>
      <c r="D14" s="111">
        <v>50.762999999999998</v>
      </c>
      <c r="E14" s="111">
        <v>44.829000000000001</v>
      </c>
      <c r="F14" s="111">
        <v>45.44</v>
      </c>
      <c r="G14" s="111">
        <v>50.427999999999997</v>
      </c>
      <c r="H14" s="111">
        <v>39.926000000000002</v>
      </c>
      <c r="I14" s="111">
        <v>45.155999999999999</v>
      </c>
    </row>
    <row r="15" spans="1:9" ht="11.25">
      <c r="A15" s="23">
        <f t="shared" si="0"/>
        <v>3</v>
      </c>
      <c r="B15" s="194"/>
      <c r="C15" s="114">
        <v>40994</v>
      </c>
      <c r="D15" s="111">
        <v>50.984999999999999</v>
      </c>
      <c r="E15" s="111">
        <v>44.665999999999997</v>
      </c>
      <c r="F15" s="111">
        <v>44.860999999999997</v>
      </c>
      <c r="G15" s="111">
        <v>50.52</v>
      </c>
      <c r="H15" s="111">
        <v>39.93</v>
      </c>
      <c r="I15" s="111">
        <v>44.994</v>
      </c>
    </row>
    <row r="16" spans="1:9" ht="11.25">
      <c r="A16" s="23">
        <f t="shared" si="0"/>
        <v>4</v>
      </c>
      <c r="B16" s="194" t="str">
        <f>VLOOKUP(A16,Month!A:B,2,FALSE)</f>
        <v>April</v>
      </c>
      <c r="C16" s="114">
        <v>41001</v>
      </c>
      <c r="D16" s="111">
        <v>50.953000000000003</v>
      </c>
      <c r="E16" s="111">
        <v>44.213000000000001</v>
      </c>
      <c r="F16" s="111">
        <v>44.421999999999997</v>
      </c>
      <c r="G16" s="111">
        <v>49.978000000000002</v>
      </c>
      <c r="H16" s="111">
        <v>39.9</v>
      </c>
      <c r="I16" s="111">
        <v>44.628</v>
      </c>
    </row>
    <row r="17" spans="1:9" ht="11.25">
      <c r="A17" s="23">
        <f t="shared" si="0"/>
        <v>4</v>
      </c>
      <c r="B17" s="194"/>
      <c r="C17" s="114">
        <v>41008</v>
      </c>
      <c r="D17" s="111">
        <v>51.38</v>
      </c>
      <c r="E17" s="111">
        <v>44.47</v>
      </c>
      <c r="F17" s="111">
        <v>44.344999999999999</v>
      </c>
      <c r="G17" s="111">
        <v>49.673999999999999</v>
      </c>
      <c r="H17" s="111">
        <v>39.82</v>
      </c>
      <c r="I17" s="111">
        <v>44.572000000000003</v>
      </c>
    </row>
    <row r="18" spans="1:9" ht="11.25">
      <c r="A18" s="23">
        <f t="shared" si="0"/>
        <v>4</v>
      </c>
      <c r="B18" s="194"/>
      <c r="C18" s="114">
        <v>41015</v>
      </c>
      <c r="D18" s="111">
        <v>51.811999999999998</v>
      </c>
      <c r="E18" s="111">
        <v>44.384999999999998</v>
      </c>
      <c r="F18" s="111">
        <v>44.527999999999999</v>
      </c>
      <c r="G18" s="111">
        <v>50.048000000000002</v>
      </c>
      <c r="H18" s="111">
        <v>40.024000000000001</v>
      </c>
      <c r="I18" s="111">
        <v>44.746000000000002</v>
      </c>
    </row>
    <row r="19" spans="1:9" ht="11.25">
      <c r="A19" s="23">
        <f t="shared" si="0"/>
        <v>4</v>
      </c>
      <c r="B19" s="194"/>
      <c r="C19" s="114">
        <v>41022</v>
      </c>
      <c r="D19" s="111">
        <v>52.533999999999999</v>
      </c>
      <c r="E19" s="111">
        <v>44.386000000000003</v>
      </c>
      <c r="F19" s="111">
        <v>44.442999999999998</v>
      </c>
      <c r="G19" s="111">
        <v>49.99</v>
      </c>
      <c r="H19" s="111">
        <v>40.409999999999997</v>
      </c>
      <c r="I19" s="111">
        <v>44.807000000000002</v>
      </c>
    </row>
    <row r="20" spans="1:9" ht="11.25">
      <c r="A20" s="23">
        <f t="shared" si="0"/>
        <v>4</v>
      </c>
      <c r="B20" s="194"/>
      <c r="C20" s="114">
        <v>41029</v>
      </c>
      <c r="D20" s="111">
        <v>53.052</v>
      </c>
      <c r="E20" s="111">
        <v>44.523000000000003</v>
      </c>
      <c r="F20" s="111">
        <v>44.973999999999997</v>
      </c>
      <c r="G20" s="111">
        <v>49.368000000000002</v>
      </c>
      <c r="H20" s="111">
        <v>41.152000000000001</v>
      </c>
      <c r="I20" s="111">
        <v>45.003999999999998</v>
      </c>
    </row>
    <row r="21" spans="1:9" ht="11.25">
      <c r="A21" s="23">
        <f t="shared" si="0"/>
        <v>5</v>
      </c>
      <c r="B21" s="194" t="str">
        <f>VLOOKUP(A21,Month!A:B,2,FALSE)</f>
        <v>May</v>
      </c>
      <c r="C21" s="114">
        <v>41036</v>
      </c>
      <c r="D21" s="111">
        <v>53.335999999999999</v>
      </c>
      <c r="E21" s="111">
        <v>44.777999999999999</v>
      </c>
      <c r="F21" s="111">
        <v>45.097999999999999</v>
      </c>
      <c r="G21" s="111">
        <v>49.548000000000002</v>
      </c>
      <c r="H21" s="111">
        <v>42.304000000000002</v>
      </c>
      <c r="I21" s="111">
        <v>45.432000000000002</v>
      </c>
    </row>
    <row r="22" spans="1:9" ht="11.25">
      <c r="A22" s="23">
        <f t="shared" si="0"/>
        <v>5</v>
      </c>
      <c r="B22" s="194"/>
      <c r="C22" s="114">
        <v>41043</v>
      </c>
      <c r="D22" s="111">
        <v>54.186</v>
      </c>
      <c r="E22" s="111">
        <v>45.033000000000001</v>
      </c>
      <c r="F22" s="111">
        <v>46.222000000000001</v>
      </c>
      <c r="G22" s="111">
        <v>47.466000000000001</v>
      </c>
      <c r="H22" s="111">
        <v>42.667999999999999</v>
      </c>
      <c r="I22" s="111">
        <v>45.347000000000001</v>
      </c>
    </row>
    <row r="23" spans="1:9" ht="11.25">
      <c r="A23" s="23">
        <f t="shared" si="0"/>
        <v>5</v>
      </c>
      <c r="B23" s="194"/>
      <c r="C23" s="114">
        <v>41050</v>
      </c>
      <c r="D23" s="111">
        <v>55.454999999999998</v>
      </c>
      <c r="E23" s="111">
        <v>45.204000000000001</v>
      </c>
      <c r="F23" s="111">
        <v>46.936</v>
      </c>
      <c r="G23" s="111">
        <v>47.564999999999998</v>
      </c>
      <c r="H23" s="111">
        <v>41.74</v>
      </c>
      <c r="I23" s="111">
        <v>45.44</v>
      </c>
    </row>
    <row r="24" spans="1:9" ht="11.25">
      <c r="A24" s="23">
        <f t="shared" si="0"/>
        <v>5</v>
      </c>
      <c r="B24" s="194"/>
      <c r="C24" s="114">
        <v>41057</v>
      </c>
      <c r="D24" s="111">
        <v>55.89</v>
      </c>
      <c r="E24" s="111">
        <v>44.835999999999999</v>
      </c>
      <c r="F24" s="111">
        <v>46.957999999999998</v>
      </c>
      <c r="G24" s="111">
        <v>47.027999999999999</v>
      </c>
      <c r="H24" s="111">
        <v>42.585999999999999</v>
      </c>
      <c r="I24" s="111">
        <v>45.290999999999997</v>
      </c>
    </row>
    <row r="25" spans="1:9" ht="11.25">
      <c r="A25" s="23">
        <f t="shared" si="0"/>
        <v>6</v>
      </c>
      <c r="B25" s="194" t="str">
        <f>VLOOKUP(A25,Month!A:B,2,FALSE)</f>
        <v>June</v>
      </c>
      <c r="C25" s="114">
        <v>41064</v>
      </c>
      <c r="D25" s="111">
        <v>55.411999999999999</v>
      </c>
      <c r="E25" s="111">
        <v>44.698</v>
      </c>
      <c r="F25" s="111">
        <v>46.906999999999996</v>
      </c>
      <c r="G25" s="111">
        <v>47.417999999999999</v>
      </c>
      <c r="H25" s="111">
        <v>42.795999999999999</v>
      </c>
      <c r="I25" s="111">
        <v>45.454999999999998</v>
      </c>
    </row>
    <row r="26" spans="1:9" ht="11.25">
      <c r="A26" s="23">
        <f t="shared" si="0"/>
        <v>6</v>
      </c>
      <c r="B26" s="194"/>
      <c r="C26" s="114">
        <v>41071</v>
      </c>
      <c r="D26" s="111">
        <v>55.640999999999998</v>
      </c>
      <c r="E26" s="111">
        <v>44.825000000000003</v>
      </c>
      <c r="F26" s="111">
        <v>46.421999999999997</v>
      </c>
      <c r="G26" s="111">
        <v>47.915999999999997</v>
      </c>
      <c r="H26" s="111">
        <v>42.872</v>
      </c>
      <c r="I26" s="111">
        <v>45.509</v>
      </c>
    </row>
    <row r="27" spans="1:9" ht="11.25">
      <c r="A27" s="23">
        <f t="shared" si="0"/>
        <v>6</v>
      </c>
      <c r="B27" s="194"/>
      <c r="C27" s="114">
        <v>41078</v>
      </c>
      <c r="D27" s="111">
        <v>56.273000000000003</v>
      </c>
      <c r="E27" s="111">
        <v>44.853000000000002</v>
      </c>
      <c r="F27" s="111">
        <v>46.13</v>
      </c>
      <c r="G27" s="111">
        <v>48.44</v>
      </c>
      <c r="H27" s="111">
        <v>42.765999999999998</v>
      </c>
      <c r="I27" s="111">
        <v>45.546999999999997</v>
      </c>
    </row>
    <row r="28" spans="1:9" ht="11.25">
      <c r="A28" s="23">
        <f t="shared" si="0"/>
        <v>6</v>
      </c>
      <c r="B28" s="194"/>
      <c r="C28" s="114">
        <v>41085</v>
      </c>
      <c r="D28" s="111">
        <v>56.704999999999998</v>
      </c>
      <c r="E28" s="111">
        <v>44.835000000000001</v>
      </c>
      <c r="F28" s="111">
        <v>46.408999999999999</v>
      </c>
      <c r="G28" s="111">
        <v>48.012999999999998</v>
      </c>
      <c r="H28" s="111">
        <v>43.12</v>
      </c>
      <c r="I28" s="111">
        <v>45.548999999999999</v>
      </c>
    </row>
    <row r="29" spans="1:9" ht="11.25">
      <c r="A29" s="23">
        <f t="shared" si="0"/>
        <v>7</v>
      </c>
      <c r="B29" s="194" t="str">
        <f>VLOOKUP(A29,Month!A:B,2,FALSE)</f>
        <v>July</v>
      </c>
      <c r="C29" s="114">
        <v>41092</v>
      </c>
      <c r="D29" s="111">
        <v>55.027999999999999</v>
      </c>
      <c r="E29" s="111">
        <v>44.371000000000002</v>
      </c>
      <c r="F29" s="111">
        <v>46.792999999999999</v>
      </c>
      <c r="G29" s="111">
        <v>48.625999999999998</v>
      </c>
      <c r="H29" s="111">
        <v>43.055999999999997</v>
      </c>
      <c r="I29" s="111">
        <v>45.725999999999999</v>
      </c>
    </row>
    <row r="30" spans="1:9" ht="11.25">
      <c r="A30" s="23">
        <f t="shared" si="0"/>
        <v>7</v>
      </c>
      <c r="B30" s="194"/>
      <c r="C30" s="114">
        <v>41099</v>
      </c>
      <c r="D30" s="111">
        <v>55.581000000000003</v>
      </c>
      <c r="E30" s="111">
        <v>44.537999999999997</v>
      </c>
      <c r="F30" s="111">
        <v>46.692999999999998</v>
      </c>
      <c r="G30" s="111">
        <v>48.74</v>
      </c>
      <c r="H30" s="111">
        <v>42.866</v>
      </c>
      <c r="I30" s="111">
        <v>45.709000000000003</v>
      </c>
    </row>
    <row r="31" spans="1:9" ht="11.25">
      <c r="A31" s="23">
        <f t="shared" si="0"/>
        <v>7</v>
      </c>
      <c r="B31" s="194"/>
      <c r="C31" s="114">
        <v>41106</v>
      </c>
      <c r="D31" s="111">
        <v>55.265000000000001</v>
      </c>
      <c r="E31" s="111">
        <v>44.462000000000003</v>
      </c>
      <c r="F31" s="111">
        <v>47.106000000000002</v>
      </c>
      <c r="G31" s="111">
        <v>48.29</v>
      </c>
      <c r="H31" s="111">
        <v>42.094000000000001</v>
      </c>
      <c r="I31" s="111">
        <v>45.488</v>
      </c>
    </row>
    <row r="32" spans="1:9" ht="11.25">
      <c r="A32" s="23">
        <f t="shared" si="0"/>
        <v>7</v>
      </c>
      <c r="B32" s="194"/>
      <c r="C32" s="114">
        <v>41113</v>
      </c>
      <c r="D32" s="111">
        <v>55.808</v>
      </c>
      <c r="E32" s="111">
        <v>44.177</v>
      </c>
      <c r="F32" s="111">
        <v>46.680999999999997</v>
      </c>
      <c r="G32" s="111">
        <v>48.17</v>
      </c>
      <c r="H32" s="111">
        <v>42.417999999999999</v>
      </c>
      <c r="I32" s="111">
        <v>45.362000000000002</v>
      </c>
    </row>
    <row r="33" spans="1:9" ht="11.25">
      <c r="A33" s="23">
        <f t="shared" si="0"/>
        <v>7</v>
      </c>
      <c r="B33" s="194"/>
      <c r="C33" s="114">
        <v>41120</v>
      </c>
      <c r="D33" s="111">
        <v>55.609000000000002</v>
      </c>
      <c r="E33" s="111">
        <v>44.369</v>
      </c>
      <c r="F33" s="111">
        <v>46.149000000000001</v>
      </c>
      <c r="G33" s="111">
        <v>47.537999999999997</v>
      </c>
      <c r="H33" s="111">
        <v>42.142000000000003</v>
      </c>
      <c r="I33" s="111">
        <v>45.05</v>
      </c>
    </row>
    <row r="34" spans="1:9" ht="11.25">
      <c r="A34" s="23">
        <f t="shared" si="0"/>
        <v>8</v>
      </c>
      <c r="B34" s="194" t="str">
        <f>VLOOKUP(A34,Month!A:B,2,FALSE)</f>
        <v>August</v>
      </c>
      <c r="C34" s="114">
        <v>41127</v>
      </c>
      <c r="D34" s="111">
        <v>55.286000000000001</v>
      </c>
      <c r="E34" s="111">
        <v>45.218000000000004</v>
      </c>
      <c r="F34" s="111">
        <v>46.514000000000003</v>
      </c>
      <c r="G34" s="111">
        <v>48.134</v>
      </c>
      <c r="H34" s="111">
        <v>42.55</v>
      </c>
      <c r="I34" s="111">
        <v>45.603999999999999</v>
      </c>
    </row>
    <row r="35" spans="1:9" ht="11.25">
      <c r="A35" s="23">
        <f t="shared" si="0"/>
        <v>8</v>
      </c>
      <c r="B35" s="194"/>
      <c r="C35" s="114">
        <v>41134</v>
      </c>
      <c r="D35" s="111">
        <v>55.603000000000002</v>
      </c>
      <c r="E35" s="111">
        <v>45.454000000000001</v>
      </c>
      <c r="F35" s="111">
        <v>46.567</v>
      </c>
      <c r="G35" s="111">
        <v>48.792000000000002</v>
      </c>
      <c r="H35" s="111">
        <v>43.472000000000001</v>
      </c>
      <c r="I35" s="111">
        <v>46.070999999999998</v>
      </c>
    </row>
    <row r="36" spans="1:9" ht="11.25">
      <c r="A36" s="23">
        <f t="shared" si="0"/>
        <v>8</v>
      </c>
      <c r="B36" s="194"/>
      <c r="C36" s="114">
        <v>41141</v>
      </c>
      <c r="D36" s="111">
        <v>55.488999999999997</v>
      </c>
      <c r="E36" s="111">
        <v>45.874000000000002</v>
      </c>
      <c r="F36" s="111">
        <v>46.832999999999998</v>
      </c>
      <c r="G36" s="111">
        <v>48.701999999999998</v>
      </c>
      <c r="H36" s="111">
        <v>43.588000000000001</v>
      </c>
      <c r="I36" s="111">
        <v>46.249000000000002</v>
      </c>
    </row>
    <row r="37" spans="1:9" ht="11.25">
      <c r="A37" s="23">
        <f t="shared" si="0"/>
        <v>8</v>
      </c>
      <c r="B37" s="194"/>
      <c r="C37" s="114">
        <v>41148</v>
      </c>
      <c r="D37" s="111">
        <v>55.625999999999998</v>
      </c>
      <c r="E37" s="111">
        <v>45.85</v>
      </c>
      <c r="F37" s="111">
        <v>46.81</v>
      </c>
      <c r="G37" s="111">
        <v>48.915999999999997</v>
      </c>
      <c r="H37" s="111">
        <v>44.31</v>
      </c>
      <c r="I37" s="111">
        <v>46.585000000000001</v>
      </c>
    </row>
    <row r="38" spans="1:9" ht="11.25">
      <c r="A38" s="23">
        <f t="shared" si="0"/>
        <v>9</v>
      </c>
      <c r="B38" s="194" t="str">
        <f>VLOOKUP(A38,Month!A:B,2,FALSE)</f>
        <v>September</v>
      </c>
      <c r="C38" s="114">
        <v>41155</v>
      </c>
      <c r="D38" s="111">
        <v>55.654000000000003</v>
      </c>
      <c r="E38" s="111">
        <v>46.207999999999998</v>
      </c>
      <c r="F38" s="111">
        <v>46.485999999999997</v>
      </c>
      <c r="G38" s="111">
        <v>48.43</v>
      </c>
      <c r="H38" s="111">
        <v>45.11</v>
      </c>
      <c r="I38" s="111">
        <v>46.472999999999999</v>
      </c>
    </row>
    <row r="39" spans="1:9" ht="11.25">
      <c r="A39" s="23">
        <f t="shared" si="0"/>
        <v>9</v>
      </c>
      <c r="B39" s="194"/>
      <c r="C39" s="114">
        <v>41162</v>
      </c>
      <c r="D39" s="111">
        <v>55.14</v>
      </c>
      <c r="E39" s="111">
        <v>47.427999999999997</v>
      </c>
      <c r="F39" s="111">
        <v>46.213999999999999</v>
      </c>
      <c r="G39" s="111">
        <v>48.33</v>
      </c>
      <c r="H39" s="111">
        <v>46.194000000000003</v>
      </c>
      <c r="I39" s="111">
        <v>47.042000000000002</v>
      </c>
    </row>
    <row r="40" spans="1:9" ht="11.25">
      <c r="A40" s="23">
        <f t="shared" si="0"/>
        <v>9</v>
      </c>
      <c r="B40" s="194"/>
      <c r="C40" s="114">
        <v>41169</v>
      </c>
      <c r="D40" s="111">
        <v>53.942</v>
      </c>
      <c r="E40" s="111">
        <v>48.616</v>
      </c>
      <c r="F40" s="111">
        <v>45.524000000000001</v>
      </c>
      <c r="G40" s="111">
        <v>47.921999999999997</v>
      </c>
      <c r="H40" s="111">
        <v>45.886000000000003</v>
      </c>
      <c r="I40" s="111">
        <v>46.987000000000002</v>
      </c>
    </row>
    <row r="41" spans="1:9" ht="11.25">
      <c r="A41" s="23">
        <f t="shared" si="0"/>
        <v>9</v>
      </c>
      <c r="B41" s="194"/>
      <c r="C41" s="114">
        <v>41176</v>
      </c>
      <c r="D41" s="111">
        <v>53.243000000000002</v>
      </c>
      <c r="E41" s="111">
        <v>49.033999999999999</v>
      </c>
      <c r="F41" s="111">
        <v>44.811999999999998</v>
      </c>
      <c r="G41" s="111">
        <v>47.811999999999998</v>
      </c>
      <c r="H41" s="111">
        <v>46.61</v>
      </c>
      <c r="I41" s="111">
        <v>47.067</v>
      </c>
    </row>
    <row r="42" spans="1:9" ht="11.25">
      <c r="A42" s="23">
        <f t="shared" si="0"/>
        <v>10</v>
      </c>
      <c r="B42" s="194" t="str">
        <f>VLOOKUP(A42,Month!A:B,2,FALSE)</f>
        <v>October</v>
      </c>
      <c r="C42" s="114">
        <v>41183</v>
      </c>
      <c r="D42" s="111">
        <v>52.104999999999997</v>
      </c>
      <c r="E42" s="111">
        <v>49.218000000000004</v>
      </c>
      <c r="F42" s="111">
        <v>44.448999999999998</v>
      </c>
      <c r="G42" s="111">
        <v>46.722000000000001</v>
      </c>
      <c r="H42" s="111">
        <v>47.991999999999997</v>
      </c>
      <c r="I42" s="111">
        <v>47.094999999999999</v>
      </c>
    </row>
    <row r="43" spans="1:9" ht="11.25">
      <c r="A43" s="23">
        <f t="shared" si="0"/>
        <v>10</v>
      </c>
      <c r="B43" s="194"/>
      <c r="C43" s="114">
        <v>41190</v>
      </c>
      <c r="D43" s="111">
        <v>52.780999999999999</v>
      </c>
      <c r="E43" s="111">
        <v>49.036000000000001</v>
      </c>
      <c r="F43" s="111">
        <v>44.345999999999997</v>
      </c>
      <c r="G43" s="111">
        <v>46.213999999999999</v>
      </c>
      <c r="H43" s="111">
        <v>48.555</v>
      </c>
      <c r="I43" s="111">
        <v>46.957999999999998</v>
      </c>
    </row>
    <row r="44" spans="1:9" ht="11.25">
      <c r="A44" s="23">
        <f t="shared" si="0"/>
        <v>10</v>
      </c>
      <c r="B44" s="194"/>
      <c r="C44" s="114">
        <v>41197</v>
      </c>
      <c r="D44" s="111"/>
      <c r="E44" s="111">
        <v>49.475999999999999</v>
      </c>
      <c r="F44" s="111">
        <v>44.399000000000001</v>
      </c>
      <c r="G44" s="111">
        <v>46.368000000000002</v>
      </c>
      <c r="H44" s="111">
        <v>49.421999999999997</v>
      </c>
      <c r="I44" s="111">
        <v>47.415999999999997</v>
      </c>
    </row>
    <row r="45" spans="1:9" ht="11.25">
      <c r="A45" s="23">
        <f t="shared" si="0"/>
        <v>10</v>
      </c>
      <c r="B45" s="194"/>
      <c r="C45" s="114">
        <v>41204</v>
      </c>
      <c r="D45" s="111"/>
      <c r="E45" s="111">
        <v>49.28</v>
      </c>
      <c r="F45" s="111">
        <v>44.484000000000002</v>
      </c>
      <c r="G45" s="111">
        <v>46.962000000000003</v>
      </c>
      <c r="H45" s="111">
        <v>49.688000000000002</v>
      </c>
      <c r="I45" s="111">
        <v>47.603999999999999</v>
      </c>
    </row>
    <row r="46" spans="1:9" ht="11.25">
      <c r="A46" s="23">
        <f t="shared" si="0"/>
        <v>10</v>
      </c>
      <c r="B46" s="194"/>
      <c r="C46" s="114">
        <v>41211</v>
      </c>
      <c r="D46" s="111"/>
      <c r="E46" s="111">
        <v>49.05</v>
      </c>
      <c r="F46" s="111">
        <v>44.21</v>
      </c>
      <c r="G46" s="111">
        <v>47.061999999999998</v>
      </c>
      <c r="H46" s="111">
        <v>47.664000000000001</v>
      </c>
      <c r="I46" s="111">
        <v>46.997</v>
      </c>
    </row>
    <row r="47" spans="1:9" ht="11.25">
      <c r="A47" s="23">
        <f t="shared" si="0"/>
        <v>11</v>
      </c>
      <c r="B47" s="194" t="str">
        <f>VLOOKUP(A47,Month!A:B,2,FALSE)</f>
        <v>November</v>
      </c>
      <c r="C47" s="114">
        <v>41218</v>
      </c>
      <c r="D47" s="111"/>
      <c r="E47" s="111">
        <v>49.704000000000001</v>
      </c>
      <c r="F47" s="111">
        <v>44.377000000000002</v>
      </c>
      <c r="G47" s="111">
        <v>46.426000000000002</v>
      </c>
      <c r="H47" s="111">
        <v>48.57</v>
      </c>
      <c r="I47" s="111">
        <v>47.201000000000001</v>
      </c>
    </row>
    <row r="48" spans="1:9" ht="11.25">
      <c r="A48" s="23">
        <f t="shared" si="0"/>
        <v>11</v>
      </c>
      <c r="B48" s="194"/>
      <c r="C48" s="114">
        <v>41225</v>
      </c>
      <c r="D48" s="111"/>
      <c r="E48" s="111">
        <v>50.771999999999998</v>
      </c>
      <c r="F48" s="111">
        <v>45.304000000000002</v>
      </c>
      <c r="G48" s="111">
        <v>46.353999999999999</v>
      </c>
      <c r="H48" s="111">
        <v>49.637999999999998</v>
      </c>
      <c r="I48" s="111">
        <v>48.017000000000003</v>
      </c>
    </row>
    <row r="49" spans="1:9" ht="11.25">
      <c r="A49" s="23">
        <f t="shared" si="0"/>
        <v>11</v>
      </c>
      <c r="B49" s="194"/>
      <c r="C49" s="114">
        <v>41232</v>
      </c>
      <c r="D49" s="111"/>
      <c r="E49" s="111">
        <v>52.220999999999997</v>
      </c>
      <c r="F49" s="111">
        <v>45.59</v>
      </c>
      <c r="G49" s="111">
        <v>46.353000000000002</v>
      </c>
      <c r="H49" s="111">
        <v>49.662999999999997</v>
      </c>
      <c r="I49" s="111">
        <v>48.575000000000003</v>
      </c>
    </row>
    <row r="50" spans="1:9" ht="11.25">
      <c r="A50" s="23">
        <f t="shared" si="0"/>
        <v>11</v>
      </c>
      <c r="B50" s="194"/>
      <c r="C50" s="114">
        <v>41239</v>
      </c>
      <c r="D50" s="111"/>
      <c r="E50" s="111">
        <v>51.72</v>
      </c>
      <c r="F50" s="111">
        <v>45.514000000000003</v>
      </c>
      <c r="G50" s="111">
        <v>46.286000000000001</v>
      </c>
      <c r="H50" s="111">
        <v>49.866</v>
      </c>
      <c r="I50" s="111">
        <v>48.345999999999997</v>
      </c>
    </row>
    <row r="51" spans="1:9" ht="11.25">
      <c r="A51" s="23">
        <f t="shared" si="0"/>
        <v>12</v>
      </c>
      <c r="B51" s="194" t="str">
        <f>VLOOKUP(A51,Month!A:B,2,FALSE)</f>
        <v>December</v>
      </c>
      <c r="C51" s="114">
        <v>41246</v>
      </c>
      <c r="D51" s="111"/>
      <c r="E51" s="111">
        <v>51.581000000000003</v>
      </c>
      <c r="F51" s="111">
        <v>44.994999999999997</v>
      </c>
      <c r="G51" s="111">
        <v>46.607999999999997</v>
      </c>
      <c r="H51" s="111">
        <v>48.762</v>
      </c>
      <c r="I51" s="111">
        <v>47.987000000000002</v>
      </c>
    </row>
    <row r="52" spans="1:9" ht="11.25">
      <c r="A52" s="23">
        <f t="shared" si="0"/>
        <v>12</v>
      </c>
      <c r="B52" s="194"/>
      <c r="C52" s="114">
        <v>41253</v>
      </c>
      <c r="D52" s="111"/>
      <c r="E52" s="111">
        <v>53.186</v>
      </c>
      <c r="F52" s="111">
        <v>45.252000000000002</v>
      </c>
      <c r="G52" s="111">
        <v>46.7</v>
      </c>
      <c r="H52" s="111">
        <v>47.344000000000001</v>
      </c>
      <c r="I52" s="111">
        <v>48.121000000000002</v>
      </c>
    </row>
    <row r="53" spans="1:9" ht="11.25">
      <c r="A53" s="23">
        <f t="shared" si="0"/>
        <v>12</v>
      </c>
      <c r="B53" s="194"/>
      <c r="C53" s="114">
        <v>41260</v>
      </c>
      <c r="D53" s="111"/>
      <c r="E53" s="111">
        <v>52.781999999999996</v>
      </c>
      <c r="F53" s="111">
        <v>45.174999999999997</v>
      </c>
      <c r="G53" s="111">
        <v>46.798000000000002</v>
      </c>
      <c r="H53" s="111">
        <v>48.042999999999999</v>
      </c>
      <c r="I53" s="111">
        <v>48.496000000000002</v>
      </c>
    </row>
    <row r="54" spans="1:9" ht="11.25">
      <c r="A54" s="23">
        <f t="shared" si="0"/>
        <v>12</v>
      </c>
      <c r="B54" s="194"/>
      <c r="C54" s="114">
        <v>41267</v>
      </c>
      <c r="D54" s="111"/>
      <c r="E54" s="111">
        <v>53.045000000000002</v>
      </c>
      <c r="F54" s="111">
        <v>44.972999999999999</v>
      </c>
      <c r="G54" s="111">
        <v>46.472999999999999</v>
      </c>
      <c r="H54" s="111">
        <v>48.292999999999999</v>
      </c>
      <c r="I54" s="111">
        <v>48.189</v>
      </c>
    </row>
    <row r="55" spans="1:9" ht="11.25">
      <c r="C55" s="111" t="s">
        <v>235</v>
      </c>
      <c r="D55" s="111">
        <f>SUBTOTAL(1,D2:D54)</f>
        <v>53.148707317073175</v>
      </c>
      <c r="E55" s="111">
        <v>46.61</v>
      </c>
      <c r="F55" s="111">
        <v>45.68</v>
      </c>
      <c r="G55" s="111">
        <v>48.348999999999997</v>
      </c>
      <c r="H55" s="111">
        <v>43.329000000000001</v>
      </c>
      <c r="I55" s="111">
        <v>46.036000000000001</v>
      </c>
    </row>
  </sheetData>
  <mergeCells count="12">
    <mergeCell ref="B51:B54"/>
    <mergeCell ref="B25:B28"/>
    <mergeCell ref="B38:B41"/>
    <mergeCell ref="B47:B50"/>
    <mergeCell ref="B42:B46"/>
    <mergeCell ref="B34:B37"/>
    <mergeCell ref="B29:B33"/>
    <mergeCell ref="B21:B24"/>
    <mergeCell ref="B16:B20"/>
    <mergeCell ref="B12:B15"/>
    <mergeCell ref="B8:B11"/>
    <mergeCell ref="B2:B7"/>
  </mergeCells>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dimension ref="A1:M55"/>
  <sheetViews>
    <sheetView workbookViewId="0">
      <selection activeCell="D197" sqref="D197:E199"/>
    </sheetView>
  </sheetViews>
  <sheetFormatPr defaultRowHeight="10.5"/>
  <cols>
    <col min="1" max="1" width="14.7109375" style="23" bestFit="1" customWidth="1"/>
    <col min="2" max="2" width="9.140625" style="23"/>
    <col min="3" max="3" width="14" style="171" bestFit="1" customWidth="1"/>
    <col min="4" max="4" width="8.42578125" style="23" bestFit="1" customWidth="1"/>
    <col min="5" max="5" width="8.42578125" style="23" customWidth="1"/>
    <col min="6" max="6" width="9.140625" style="23"/>
    <col min="7" max="8" width="0" style="23" hidden="1" customWidth="1"/>
    <col min="9" max="12" width="9.140625" style="23"/>
    <col min="13" max="13" width="11.5703125" style="23" bestFit="1" customWidth="1"/>
    <col min="14" max="16384" width="9.140625" style="23"/>
  </cols>
  <sheetData>
    <row r="1" spans="1:13" ht="11.25">
      <c r="A1" s="23" t="s">
        <v>107</v>
      </c>
      <c r="B1" s="23" t="s">
        <v>121</v>
      </c>
      <c r="C1" s="111"/>
      <c r="D1" s="111">
        <v>2012</v>
      </c>
      <c r="E1" s="111">
        <v>2011</v>
      </c>
      <c r="F1" s="111">
        <v>2010</v>
      </c>
      <c r="G1" s="111">
        <v>2009</v>
      </c>
      <c r="H1" s="111">
        <v>2008</v>
      </c>
      <c r="I1" s="163" t="s">
        <v>260</v>
      </c>
    </row>
    <row r="2" spans="1:13" ht="11.25">
      <c r="A2" s="23">
        <f>MONTH(C2)</f>
        <v>1</v>
      </c>
      <c r="B2" s="194" t="str">
        <f>VLOOKUP(A2,Month!A:B,2,FALSE)</f>
        <v>January</v>
      </c>
      <c r="C2" s="114">
        <v>40909</v>
      </c>
      <c r="D2" s="111"/>
      <c r="E2" s="111"/>
      <c r="F2" s="111"/>
      <c r="G2" s="111"/>
      <c r="H2" s="111"/>
      <c r="I2" s="111"/>
    </row>
    <row r="3" spans="1:13" ht="11.25">
      <c r="A3" s="23">
        <f t="shared" ref="A3:A54" si="0">MONTH(C3)</f>
        <v>1</v>
      </c>
      <c r="B3" s="194"/>
      <c r="C3" s="114">
        <v>40910</v>
      </c>
      <c r="D3" s="111">
        <v>5.9729999999999999</v>
      </c>
      <c r="E3" s="111">
        <v>5.9089999999999998</v>
      </c>
      <c r="F3" s="111">
        <v>5.6980000000000004</v>
      </c>
      <c r="G3" s="111"/>
      <c r="H3" s="111"/>
      <c r="I3" s="111">
        <v>5.8040000000000003</v>
      </c>
    </row>
    <row r="4" spans="1:13" ht="11.25">
      <c r="A4" s="23">
        <f t="shared" si="0"/>
        <v>1</v>
      </c>
      <c r="B4" s="194"/>
      <c r="C4" s="114">
        <v>40917</v>
      </c>
      <c r="D4" s="111">
        <v>6.016</v>
      </c>
      <c r="E4" s="111">
        <v>5.9189999999999996</v>
      </c>
      <c r="F4" s="111">
        <v>5.6379999999999999</v>
      </c>
      <c r="G4" s="111"/>
      <c r="H4" s="111"/>
      <c r="I4" s="111">
        <v>5.7779999999999996</v>
      </c>
    </row>
    <row r="5" spans="1:13" ht="11.25">
      <c r="A5" s="23">
        <f t="shared" si="0"/>
        <v>1</v>
      </c>
      <c r="B5" s="194"/>
      <c r="C5" s="114">
        <v>40924</v>
      </c>
      <c r="D5" s="111">
        <v>5.9880000000000004</v>
      </c>
      <c r="E5" s="111">
        <v>5.8339999999999996</v>
      </c>
      <c r="F5" s="111">
        <v>5.7439999999999998</v>
      </c>
      <c r="G5" s="111"/>
      <c r="H5" s="111"/>
      <c r="I5" s="111">
        <v>5.7889999999999997</v>
      </c>
    </row>
    <row r="6" spans="1:13" ht="11.25">
      <c r="A6" s="23">
        <f t="shared" si="0"/>
        <v>1</v>
      </c>
      <c r="B6" s="194"/>
      <c r="C6" s="114">
        <v>40931</v>
      </c>
      <c r="D6" s="111">
        <v>5.8719999999999999</v>
      </c>
      <c r="E6" s="111">
        <v>5.7830000000000004</v>
      </c>
      <c r="F6" s="111">
        <v>5.8479999999999999</v>
      </c>
      <c r="G6" s="111"/>
      <c r="H6" s="111"/>
      <c r="I6" s="111">
        <v>5.8159999999999998</v>
      </c>
    </row>
    <row r="7" spans="1:13" ht="11.25">
      <c r="A7" s="23">
        <f t="shared" si="0"/>
        <v>1</v>
      </c>
      <c r="B7" s="194"/>
      <c r="C7" s="114">
        <v>40938</v>
      </c>
      <c r="D7" s="111">
        <v>5.8289999999999997</v>
      </c>
      <c r="E7" s="111">
        <v>5.742</v>
      </c>
      <c r="F7" s="111">
        <v>5.899</v>
      </c>
      <c r="G7" s="111"/>
      <c r="H7" s="111"/>
      <c r="I7" s="111">
        <v>5.82</v>
      </c>
    </row>
    <row r="8" spans="1:13" ht="11.25">
      <c r="A8" s="23">
        <f t="shared" si="0"/>
        <v>2</v>
      </c>
      <c r="B8" s="194" t="str">
        <f>VLOOKUP(A8,Month!A:B,2,FALSE)</f>
        <v>February</v>
      </c>
      <c r="C8" s="114">
        <v>40945</v>
      </c>
      <c r="D8" s="111">
        <v>5.7779999999999996</v>
      </c>
      <c r="E8" s="111">
        <v>5.7969999999999997</v>
      </c>
      <c r="F8" s="111">
        <v>5.9139999999999997</v>
      </c>
      <c r="G8" s="111"/>
      <c r="H8" s="111"/>
      <c r="I8" s="111">
        <v>5.8550000000000004</v>
      </c>
      <c r="M8" s="173"/>
    </row>
    <row r="9" spans="1:13" ht="11.25">
      <c r="A9" s="23">
        <f t="shared" si="0"/>
        <v>2</v>
      </c>
      <c r="B9" s="194"/>
      <c r="C9" s="114">
        <v>40952</v>
      </c>
      <c r="D9" s="111">
        <v>5.734</v>
      </c>
      <c r="E9" s="111">
        <v>5.77</v>
      </c>
      <c r="F9" s="111">
        <v>5.9240000000000004</v>
      </c>
      <c r="G9" s="111"/>
      <c r="H9" s="111"/>
      <c r="I9" s="111">
        <v>5.8470000000000004</v>
      </c>
    </row>
    <row r="10" spans="1:13" ht="11.25">
      <c r="A10" s="23">
        <f t="shared" si="0"/>
        <v>2</v>
      </c>
      <c r="B10" s="194"/>
      <c r="C10" s="114">
        <v>40959</v>
      </c>
      <c r="D10" s="111">
        <v>5.6349999999999998</v>
      </c>
      <c r="E10" s="111">
        <v>5.6470000000000002</v>
      </c>
      <c r="F10" s="111">
        <v>5.9240000000000004</v>
      </c>
      <c r="G10" s="111"/>
      <c r="H10" s="111"/>
      <c r="I10" s="111">
        <v>5.7850000000000001</v>
      </c>
    </row>
    <row r="11" spans="1:13" ht="11.25">
      <c r="A11" s="23">
        <f t="shared" si="0"/>
        <v>2</v>
      </c>
      <c r="B11" s="194"/>
      <c r="C11" s="114">
        <v>40966</v>
      </c>
      <c r="D11" s="111">
        <v>5.5880000000000001</v>
      </c>
      <c r="E11" s="111">
        <v>5.5720000000000001</v>
      </c>
      <c r="F11" s="111">
        <v>5.9269999999999996</v>
      </c>
      <c r="G11" s="111"/>
      <c r="H11" s="111"/>
      <c r="I11" s="111">
        <v>5.75</v>
      </c>
    </row>
    <row r="12" spans="1:13" ht="11.25">
      <c r="A12" s="23">
        <f t="shared" si="0"/>
        <v>3</v>
      </c>
      <c r="B12" s="194" t="str">
        <f>VLOOKUP(A12,Month!A:B,2,FALSE)</f>
        <v>March</v>
      </c>
      <c r="C12" s="114">
        <v>40973</v>
      </c>
      <c r="D12" s="111">
        <v>5.6580000000000004</v>
      </c>
      <c r="E12" s="111">
        <v>5.6029999999999998</v>
      </c>
      <c r="F12" s="111">
        <v>5.8760000000000003</v>
      </c>
      <c r="G12" s="111"/>
      <c r="H12" s="111"/>
      <c r="I12" s="111">
        <v>5.74</v>
      </c>
    </row>
    <row r="13" spans="1:13" ht="11.25">
      <c r="A13" s="23">
        <f t="shared" si="0"/>
        <v>3</v>
      </c>
      <c r="B13" s="194"/>
      <c r="C13" s="114">
        <v>40980</v>
      </c>
      <c r="D13" s="111">
        <v>5.7489999999999997</v>
      </c>
      <c r="E13" s="111">
        <v>5.6280000000000001</v>
      </c>
      <c r="F13" s="111">
        <v>5.8529999999999998</v>
      </c>
      <c r="G13" s="111"/>
      <c r="H13" s="111"/>
      <c r="I13" s="111">
        <v>5.74</v>
      </c>
    </row>
    <row r="14" spans="1:13" ht="11.25">
      <c r="A14" s="23">
        <f t="shared" si="0"/>
        <v>3</v>
      </c>
      <c r="B14" s="194"/>
      <c r="C14" s="114">
        <v>40987</v>
      </c>
      <c r="D14" s="111">
        <v>5.7619999999999996</v>
      </c>
      <c r="E14" s="111">
        <v>5.577</v>
      </c>
      <c r="F14" s="111">
        <v>5.9989999999999997</v>
      </c>
      <c r="G14" s="111"/>
      <c r="H14" s="111"/>
      <c r="I14" s="111">
        <v>5.7880000000000003</v>
      </c>
    </row>
    <row r="15" spans="1:13" ht="11.25">
      <c r="A15" s="23">
        <f t="shared" si="0"/>
        <v>3</v>
      </c>
      <c r="B15" s="194"/>
      <c r="C15" s="114">
        <v>40994</v>
      </c>
      <c r="D15" s="111">
        <v>5.7089999999999996</v>
      </c>
      <c r="E15" s="111">
        <v>5.5739999999999998</v>
      </c>
      <c r="F15" s="111">
        <v>5.9560000000000004</v>
      </c>
      <c r="G15" s="111"/>
      <c r="H15" s="111"/>
      <c r="I15" s="111">
        <v>5.7649999999999997</v>
      </c>
    </row>
    <row r="16" spans="1:13" ht="11.25">
      <c r="A16" s="23">
        <f t="shared" si="0"/>
        <v>4</v>
      </c>
      <c r="B16" s="194" t="str">
        <f>VLOOKUP(A16,Month!A:B,2,FALSE)</f>
        <v>April</v>
      </c>
      <c r="C16" s="114">
        <v>41001</v>
      </c>
      <c r="D16" s="111">
        <v>5.7380000000000004</v>
      </c>
      <c r="E16" s="111">
        <v>5.4630000000000001</v>
      </c>
      <c r="F16" s="111">
        <v>5.95</v>
      </c>
      <c r="G16" s="111"/>
      <c r="H16" s="111"/>
      <c r="I16" s="111">
        <v>5.7060000000000004</v>
      </c>
    </row>
    <row r="17" spans="1:9" ht="11.25">
      <c r="A17" s="23">
        <f t="shared" si="0"/>
        <v>4</v>
      </c>
      <c r="B17" s="194"/>
      <c r="C17" s="114">
        <v>41008</v>
      </c>
      <c r="D17" s="111">
        <v>5.7910000000000004</v>
      </c>
      <c r="E17" s="111">
        <v>5.4340000000000002</v>
      </c>
      <c r="F17" s="111">
        <v>5.8760000000000003</v>
      </c>
      <c r="G17" s="111"/>
      <c r="H17" s="111"/>
      <c r="I17" s="111">
        <v>5.6349999999999998</v>
      </c>
    </row>
    <row r="18" spans="1:9" ht="11.25">
      <c r="A18" s="23">
        <f t="shared" si="0"/>
        <v>4</v>
      </c>
      <c r="B18" s="194"/>
      <c r="C18" s="114">
        <v>41015</v>
      </c>
      <c r="D18" s="111">
        <v>5.7519999999999998</v>
      </c>
      <c r="E18" s="111">
        <v>5.391</v>
      </c>
      <c r="F18" s="111">
        <v>5.9180000000000001</v>
      </c>
      <c r="G18" s="111">
        <v>6.7069999999999999</v>
      </c>
      <c r="H18" s="111"/>
      <c r="I18" s="111">
        <v>6.0049999999999999</v>
      </c>
    </row>
    <row r="19" spans="1:9" ht="11.25">
      <c r="A19" s="23">
        <f t="shared" si="0"/>
        <v>4</v>
      </c>
      <c r="B19" s="194"/>
      <c r="C19" s="114">
        <v>41022</v>
      </c>
      <c r="D19" s="111">
        <v>5.7329999999999997</v>
      </c>
      <c r="E19" s="111">
        <v>5.2969999999999997</v>
      </c>
      <c r="F19" s="111">
        <v>5.91</v>
      </c>
      <c r="G19" s="111">
        <v>6.6239999999999997</v>
      </c>
      <c r="H19" s="111"/>
      <c r="I19" s="111">
        <v>5.944</v>
      </c>
    </row>
    <row r="20" spans="1:9" ht="11.25">
      <c r="A20" s="23">
        <f t="shared" si="0"/>
        <v>4</v>
      </c>
      <c r="B20" s="194"/>
      <c r="C20" s="114">
        <v>41029</v>
      </c>
      <c r="D20" s="111">
        <v>5.7370000000000001</v>
      </c>
      <c r="E20" s="111">
        <v>5.335</v>
      </c>
      <c r="F20" s="111">
        <v>6.0679999999999996</v>
      </c>
      <c r="G20" s="111">
        <v>6.492</v>
      </c>
      <c r="H20" s="111"/>
      <c r="I20" s="111">
        <v>5.9649999999999999</v>
      </c>
    </row>
    <row r="21" spans="1:9" ht="11.25">
      <c r="A21" s="23">
        <f t="shared" si="0"/>
        <v>5</v>
      </c>
      <c r="B21" s="194" t="str">
        <f>VLOOKUP(A21,Month!A:B,2,FALSE)</f>
        <v>May</v>
      </c>
      <c r="C21" s="114">
        <v>41036</v>
      </c>
      <c r="D21" s="111">
        <v>5.827</v>
      </c>
      <c r="E21" s="111">
        <v>5.4889999999999999</v>
      </c>
      <c r="F21" s="111">
        <v>6.149</v>
      </c>
      <c r="G21" s="111">
        <v>6.4770000000000003</v>
      </c>
      <c r="H21" s="111"/>
      <c r="I21" s="111">
        <v>6.0380000000000003</v>
      </c>
    </row>
    <row r="22" spans="1:9" ht="11.25">
      <c r="A22" s="23">
        <f t="shared" si="0"/>
        <v>5</v>
      </c>
      <c r="B22" s="194"/>
      <c r="C22" s="114">
        <v>41043</v>
      </c>
      <c r="D22" s="111">
        <v>5.96</v>
      </c>
      <c r="E22" s="111">
        <v>5.556</v>
      </c>
      <c r="F22" s="111">
        <v>6.3689999999999998</v>
      </c>
      <c r="G22" s="111">
        <v>6.4269999999999996</v>
      </c>
      <c r="H22" s="111"/>
      <c r="I22" s="111">
        <v>6.117</v>
      </c>
    </row>
    <row r="23" spans="1:9" ht="11.25">
      <c r="A23" s="23">
        <f t="shared" si="0"/>
        <v>5</v>
      </c>
      <c r="B23" s="194"/>
      <c r="C23" s="114">
        <v>41050</v>
      </c>
      <c r="D23" s="111">
        <v>5.9880000000000004</v>
      </c>
      <c r="E23" s="111">
        <v>5.5369999999999999</v>
      </c>
      <c r="F23" s="111">
        <v>6.524</v>
      </c>
      <c r="G23" s="111">
        <v>6.3819999999999997</v>
      </c>
      <c r="H23" s="111"/>
      <c r="I23" s="111">
        <v>6.1310000000000002</v>
      </c>
    </row>
    <row r="24" spans="1:9" ht="11.25">
      <c r="A24" s="23">
        <f t="shared" si="0"/>
        <v>5</v>
      </c>
      <c r="B24" s="194"/>
      <c r="C24" s="114">
        <v>41057</v>
      </c>
      <c r="D24" s="111">
        <v>6.0519999999999996</v>
      </c>
      <c r="E24" s="111">
        <v>5.3760000000000003</v>
      </c>
      <c r="F24" s="111">
        <v>6.4880000000000004</v>
      </c>
      <c r="G24" s="111">
        <v>6.2759999999999998</v>
      </c>
      <c r="H24" s="111"/>
      <c r="I24" s="111">
        <v>6.0640000000000001</v>
      </c>
    </row>
    <row r="25" spans="1:9" ht="11.25">
      <c r="A25" s="23">
        <f t="shared" si="0"/>
        <v>6</v>
      </c>
      <c r="B25" s="194" t="str">
        <f>VLOOKUP(A25,Month!A:B,2,FALSE)</f>
        <v>June</v>
      </c>
      <c r="C25" s="114">
        <v>41064</v>
      </c>
      <c r="D25" s="111">
        <v>6.0780000000000003</v>
      </c>
      <c r="E25" s="111">
        <v>5.399</v>
      </c>
      <c r="F25" s="111">
        <v>6.585</v>
      </c>
      <c r="G25" s="111">
        <v>6.3739999999999997</v>
      </c>
      <c r="H25" s="111"/>
      <c r="I25" s="111">
        <v>6.1189999999999998</v>
      </c>
    </row>
    <row r="26" spans="1:9" ht="11.25">
      <c r="A26" s="23">
        <f t="shared" si="0"/>
        <v>6</v>
      </c>
      <c r="B26" s="194"/>
      <c r="C26" s="114">
        <v>41071</v>
      </c>
      <c r="D26" s="111">
        <v>5.9930000000000003</v>
      </c>
      <c r="E26" s="111">
        <v>5.4829999999999997</v>
      </c>
      <c r="F26" s="111">
        <v>6.375</v>
      </c>
      <c r="G26" s="111">
        <v>6.4029999999999996</v>
      </c>
      <c r="H26" s="111"/>
      <c r="I26" s="111">
        <v>6.0869999999999997</v>
      </c>
    </row>
    <row r="27" spans="1:9" ht="11.25">
      <c r="A27" s="23">
        <f t="shared" si="0"/>
        <v>6</v>
      </c>
      <c r="B27" s="194"/>
      <c r="C27" s="114">
        <v>41078</v>
      </c>
      <c r="D27" s="111">
        <v>5.9459999999999997</v>
      </c>
      <c r="E27" s="111">
        <v>5.4989999999999997</v>
      </c>
      <c r="F27" s="111">
        <v>6.4619999999999997</v>
      </c>
      <c r="G27" s="111">
        <v>6.4809999999999999</v>
      </c>
      <c r="H27" s="111"/>
      <c r="I27" s="111">
        <v>6.1470000000000002</v>
      </c>
    </row>
    <row r="28" spans="1:9" ht="11.25">
      <c r="A28" s="23">
        <f t="shared" si="0"/>
        <v>6</v>
      </c>
      <c r="B28" s="194"/>
      <c r="C28" s="114">
        <v>41085</v>
      </c>
      <c r="D28" s="111">
        <v>6.016</v>
      </c>
      <c r="E28" s="111">
        <v>5.4260000000000002</v>
      </c>
      <c r="F28" s="111">
        <v>6.4569999999999999</v>
      </c>
      <c r="G28" s="111">
        <v>6.399</v>
      </c>
      <c r="H28" s="111"/>
      <c r="I28" s="111">
        <v>6.0430000000000001</v>
      </c>
    </row>
    <row r="29" spans="1:9" ht="11.25">
      <c r="A29" s="23">
        <f t="shared" si="0"/>
        <v>7</v>
      </c>
      <c r="B29" s="194" t="str">
        <f>VLOOKUP(A29,Month!A:B,2,FALSE)</f>
        <v>July</v>
      </c>
      <c r="C29" s="114">
        <v>41092</v>
      </c>
      <c r="D29" s="111">
        <v>6.0209999999999999</v>
      </c>
      <c r="E29" s="111">
        <v>5.3890000000000002</v>
      </c>
      <c r="F29" s="111">
        <v>6.3730000000000002</v>
      </c>
      <c r="G29" s="111">
        <v>6.51</v>
      </c>
      <c r="H29" s="111"/>
      <c r="I29" s="111">
        <v>6.1230000000000002</v>
      </c>
    </row>
    <row r="30" spans="1:9" ht="11.25">
      <c r="A30" s="23">
        <f t="shared" si="0"/>
        <v>7</v>
      </c>
      <c r="B30" s="194"/>
      <c r="C30" s="114">
        <v>41099</v>
      </c>
      <c r="D30" s="111">
        <v>6.1070000000000002</v>
      </c>
      <c r="E30" s="111">
        <v>5.5510000000000002</v>
      </c>
      <c r="F30" s="111">
        <v>6.2709999999999999</v>
      </c>
      <c r="G30" s="111">
        <v>6.4390000000000001</v>
      </c>
      <c r="H30" s="111"/>
      <c r="I30" s="111">
        <v>6.0869999999999997</v>
      </c>
    </row>
    <row r="31" spans="1:9" ht="11.25">
      <c r="A31" s="23">
        <f t="shared" si="0"/>
        <v>7</v>
      </c>
      <c r="B31" s="194"/>
      <c r="C31" s="114">
        <v>41106</v>
      </c>
      <c r="D31" s="111">
        <v>6.0910000000000002</v>
      </c>
      <c r="E31" s="111">
        <v>5.492</v>
      </c>
      <c r="F31" s="111">
        <v>6.2519999999999998</v>
      </c>
      <c r="G31" s="111">
        <v>6.2809999999999997</v>
      </c>
      <c r="H31" s="111"/>
      <c r="I31" s="111">
        <v>6.008</v>
      </c>
    </row>
    <row r="32" spans="1:9" ht="11.25">
      <c r="A32" s="23">
        <f t="shared" si="0"/>
        <v>7</v>
      </c>
      <c r="B32" s="194"/>
      <c r="C32" s="114">
        <v>41113</v>
      </c>
      <c r="D32" s="111">
        <v>6.0650000000000004</v>
      </c>
      <c r="E32" s="111">
        <v>5.3949999999999996</v>
      </c>
      <c r="F32" s="111">
        <v>6.1379999999999999</v>
      </c>
      <c r="G32" s="111">
        <v>6.2030000000000003</v>
      </c>
      <c r="H32" s="111"/>
      <c r="I32" s="111">
        <v>5.9119999999999999</v>
      </c>
    </row>
    <row r="33" spans="1:9" ht="11.25">
      <c r="A33" s="23">
        <f t="shared" si="0"/>
        <v>7</v>
      </c>
      <c r="B33" s="194"/>
      <c r="C33" s="114">
        <v>41120</v>
      </c>
      <c r="D33" s="111">
        <v>6.0289999999999999</v>
      </c>
      <c r="E33" s="111">
        <v>5.4279999999999999</v>
      </c>
      <c r="F33" s="111">
        <v>5.9779999999999998</v>
      </c>
      <c r="G33" s="111">
        <v>6.0529999999999999</v>
      </c>
      <c r="H33" s="111"/>
      <c r="I33" s="111">
        <v>5.82</v>
      </c>
    </row>
    <row r="34" spans="1:9" ht="11.25">
      <c r="A34" s="23">
        <f t="shared" si="0"/>
        <v>8</v>
      </c>
      <c r="B34" s="194" t="str">
        <f>VLOOKUP(A34,Month!A:B,2,FALSE)</f>
        <v>August</v>
      </c>
      <c r="C34" s="114">
        <v>41127</v>
      </c>
      <c r="D34" s="111">
        <v>5.931</v>
      </c>
      <c r="E34" s="111">
        <v>5.5019999999999998</v>
      </c>
      <c r="F34" s="111">
        <v>6.1070000000000002</v>
      </c>
      <c r="G34" s="111">
        <v>6.1319999999999997</v>
      </c>
      <c r="H34" s="111"/>
      <c r="I34" s="111">
        <v>5.9139999999999997</v>
      </c>
    </row>
    <row r="35" spans="1:9" ht="11.25">
      <c r="A35" s="23">
        <f t="shared" si="0"/>
        <v>8</v>
      </c>
      <c r="B35" s="194"/>
      <c r="C35" s="114">
        <v>41134</v>
      </c>
      <c r="D35" s="111">
        <v>5.9390000000000001</v>
      </c>
      <c r="E35" s="111">
        <v>5.4279999999999999</v>
      </c>
      <c r="F35" s="111">
        <v>6.1790000000000003</v>
      </c>
      <c r="G35" s="111">
        <v>6.0940000000000003</v>
      </c>
      <c r="H35" s="111"/>
      <c r="I35" s="111">
        <v>5.9</v>
      </c>
    </row>
    <row r="36" spans="1:9" ht="11.25">
      <c r="A36" s="23">
        <f t="shared" si="0"/>
        <v>8</v>
      </c>
      <c r="B36" s="194"/>
      <c r="C36" s="114">
        <v>41141</v>
      </c>
      <c r="D36" s="111">
        <v>5.8810000000000002</v>
      </c>
      <c r="E36" s="111">
        <v>5.4119999999999999</v>
      </c>
      <c r="F36" s="111">
        <v>6.2880000000000003</v>
      </c>
      <c r="G36" s="111">
        <v>6.0289999999999999</v>
      </c>
      <c r="H36" s="111"/>
      <c r="I36" s="111">
        <v>5.91</v>
      </c>
    </row>
    <row r="37" spans="1:9" ht="11.25">
      <c r="A37" s="23">
        <f t="shared" si="0"/>
        <v>8</v>
      </c>
      <c r="B37" s="194"/>
      <c r="C37" s="114">
        <v>41148</v>
      </c>
      <c r="D37" s="111">
        <v>5.81</v>
      </c>
      <c r="E37" s="111">
        <v>5.375</v>
      </c>
      <c r="F37" s="111">
        <v>6.2030000000000003</v>
      </c>
      <c r="G37" s="111">
        <v>6.04</v>
      </c>
      <c r="H37" s="111"/>
      <c r="I37" s="111">
        <v>5.8719999999999999</v>
      </c>
    </row>
    <row r="38" spans="1:9" ht="11.25">
      <c r="A38" s="23">
        <f t="shared" si="0"/>
        <v>9</v>
      </c>
      <c r="B38" s="194" t="str">
        <f>VLOOKUP(A38,Month!A:B,2,FALSE)</f>
        <v>September</v>
      </c>
      <c r="C38" s="114">
        <v>41155</v>
      </c>
      <c r="D38" s="111">
        <v>5.806</v>
      </c>
      <c r="E38" s="111">
        <v>5.4</v>
      </c>
      <c r="F38" s="111">
        <v>6.1829999999999998</v>
      </c>
      <c r="G38" s="111">
        <v>5.9109999999999996</v>
      </c>
      <c r="H38" s="111"/>
      <c r="I38" s="111">
        <v>5.8310000000000004</v>
      </c>
    </row>
    <row r="39" spans="1:9" ht="11.25">
      <c r="A39" s="23">
        <f t="shared" si="0"/>
        <v>9</v>
      </c>
      <c r="B39" s="194"/>
      <c r="C39" s="114">
        <v>41162</v>
      </c>
      <c r="D39" s="111">
        <v>5.74</v>
      </c>
      <c r="E39" s="111">
        <v>5.6079999999999997</v>
      </c>
      <c r="F39" s="111">
        <v>6.1040000000000001</v>
      </c>
      <c r="G39" s="111">
        <v>5.8849999999999998</v>
      </c>
      <c r="H39" s="111"/>
      <c r="I39" s="111">
        <v>5.8650000000000002</v>
      </c>
    </row>
    <row r="40" spans="1:9" ht="11.25">
      <c r="A40" s="23">
        <f t="shared" si="0"/>
        <v>9</v>
      </c>
      <c r="B40" s="194"/>
      <c r="C40" s="114">
        <v>41169</v>
      </c>
      <c r="D40" s="111">
        <v>5.71</v>
      </c>
      <c r="E40" s="111">
        <v>5.7389999999999999</v>
      </c>
      <c r="F40" s="111">
        <v>5.9560000000000004</v>
      </c>
      <c r="G40" s="111">
        <v>5.8239999999999998</v>
      </c>
      <c r="H40" s="111"/>
      <c r="I40" s="111">
        <v>5.84</v>
      </c>
    </row>
    <row r="41" spans="1:9" ht="11.25">
      <c r="A41" s="23">
        <f t="shared" si="0"/>
        <v>9</v>
      </c>
      <c r="B41" s="194"/>
      <c r="C41" s="114">
        <v>41176</v>
      </c>
      <c r="D41" s="111">
        <v>5.74</v>
      </c>
      <c r="E41" s="111">
        <v>5.782</v>
      </c>
      <c r="F41" s="111">
        <v>5.87</v>
      </c>
      <c r="G41" s="111">
        <v>5.8109999999999999</v>
      </c>
      <c r="H41" s="111"/>
      <c r="I41" s="111">
        <v>5.8209999999999997</v>
      </c>
    </row>
    <row r="42" spans="1:9" ht="11.25">
      <c r="A42" s="23">
        <f t="shared" si="0"/>
        <v>10</v>
      </c>
      <c r="B42" s="194" t="str">
        <f>VLOOKUP(A42,Month!A:B,2,FALSE)</f>
        <v>October</v>
      </c>
      <c r="C42" s="114">
        <v>41183</v>
      </c>
      <c r="D42" s="111">
        <v>5.71</v>
      </c>
      <c r="E42" s="111">
        <v>5.8730000000000002</v>
      </c>
      <c r="F42" s="111">
        <v>5.8179999999999996</v>
      </c>
      <c r="G42" s="111">
        <v>5.6879999999999997</v>
      </c>
      <c r="H42" s="111"/>
      <c r="I42" s="111">
        <v>5.7930000000000001</v>
      </c>
    </row>
    <row r="43" spans="1:9" ht="11.25">
      <c r="A43" s="23">
        <f t="shared" si="0"/>
        <v>10</v>
      </c>
      <c r="B43" s="194"/>
      <c r="C43" s="114">
        <v>41190</v>
      </c>
      <c r="D43" s="111">
        <v>5.7140000000000004</v>
      </c>
      <c r="E43" s="111">
        <v>5.6619999999999999</v>
      </c>
      <c r="F43" s="111">
        <v>5.8029999999999999</v>
      </c>
      <c r="G43" s="111">
        <v>5.6020000000000003</v>
      </c>
      <c r="H43" s="111"/>
      <c r="I43" s="111">
        <v>5.6890000000000001</v>
      </c>
    </row>
    <row r="44" spans="1:9" ht="11.25">
      <c r="A44" s="23">
        <f t="shared" si="0"/>
        <v>10</v>
      </c>
      <c r="B44" s="194"/>
      <c r="C44" s="114">
        <v>41197</v>
      </c>
      <c r="D44" s="111"/>
      <c r="E44" s="111">
        <v>5.6050000000000004</v>
      </c>
      <c r="F44" s="111">
        <v>5.8559999999999999</v>
      </c>
      <c r="G44" s="111">
        <v>5.56</v>
      </c>
      <c r="H44" s="111"/>
      <c r="I44" s="111">
        <v>5.6740000000000004</v>
      </c>
    </row>
    <row r="45" spans="1:9" ht="11.25">
      <c r="A45" s="23">
        <f t="shared" si="0"/>
        <v>10</v>
      </c>
      <c r="B45" s="194"/>
      <c r="C45" s="114">
        <v>41204</v>
      </c>
      <c r="D45" s="111"/>
      <c r="E45" s="111">
        <v>5.4960000000000004</v>
      </c>
      <c r="F45" s="111">
        <v>5.8570000000000002</v>
      </c>
      <c r="G45" s="111">
        <v>5.6619999999999999</v>
      </c>
      <c r="H45" s="111"/>
      <c r="I45" s="111">
        <v>5.6719999999999997</v>
      </c>
    </row>
    <row r="46" spans="1:9" ht="11.25">
      <c r="A46" s="23">
        <f t="shared" si="0"/>
        <v>10</v>
      </c>
      <c r="B46" s="194"/>
      <c r="C46" s="114">
        <v>41211</v>
      </c>
      <c r="D46" s="111"/>
      <c r="E46" s="111">
        <v>5.617</v>
      </c>
      <c r="F46" s="111">
        <v>5.8</v>
      </c>
      <c r="G46" s="111">
        <v>5.7130000000000001</v>
      </c>
      <c r="H46" s="111"/>
      <c r="I46" s="111">
        <v>5.71</v>
      </c>
    </row>
    <row r="47" spans="1:9" ht="11.25">
      <c r="A47" s="23">
        <f t="shared" si="0"/>
        <v>11</v>
      </c>
      <c r="B47" s="194" t="str">
        <f>VLOOKUP(A47,Month!A:B,2,FALSE)</f>
        <v>November</v>
      </c>
      <c r="C47" s="114">
        <v>41218</v>
      </c>
      <c r="D47" s="111"/>
      <c r="E47" s="111">
        <v>5.6539999999999999</v>
      </c>
      <c r="F47" s="111">
        <v>5.8570000000000002</v>
      </c>
      <c r="G47" s="111">
        <v>5.6180000000000003</v>
      </c>
      <c r="H47" s="111"/>
      <c r="I47" s="111">
        <v>5.71</v>
      </c>
    </row>
    <row r="48" spans="1:9" ht="11.25">
      <c r="A48" s="23">
        <f t="shared" si="0"/>
        <v>11</v>
      </c>
      <c r="B48" s="194"/>
      <c r="C48" s="114">
        <v>41225</v>
      </c>
      <c r="D48" s="111"/>
      <c r="E48" s="111">
        <v>5.7530000000000001</v>
      </c>
      <c r="F48" s="111">
        <v>6.0110000000000001</v>
      </c>
      <c r="G48" s="111">
        <v>5.6139999999999999</v>
      </c>
      <c r="H48" s="111"/>
      <c r="I48" s="111">
        <v>5.7930000000000001</v>
      </c>
    </row>
    <row r="49" spans="1:9" ht="11.25">
      <c r="A49" s="23">
        <f t="shared" si="0"/>
        <v>11</v>
      </c>
      <c r="B49" s="194"/>
      <c r="C49" s="114">
        <v>41232</v>
      </c>
      <c r="D49" s="111"/>
      <c r="E49" s="111">
        <v>5.84</v>
      </c>
      <c r="F49" s="111">
        <v>6.0579999999999998</v>
      </c>
      <c r="G49" s="111">
        <v>5.62</v>
      </c>
      <c r="H49" s="111"/>
      <c r="I49" s="111">
        <v>5.82</v>
      </c>
    </row>
    <row r="50" spans="1:9" ht="11.25">
      <c r="A50" s="23">
        <f t="shared" si="0"/>
        <v>11</v>
      </c>
      <c r="B50" s="194"/>
      <c r="C50" s="114">
        <v>41239</v>
      </c>
      <c r="D50" s="111"/>
      <c r="E50" s="111">
        <v>5.8129999999999997</v>
      </c>
      <c r="F50" s="111">
        <v>6.1420000000000003</v>
      </c>
      <c r="G50" s="111">
        <v>5.633</v>
      </c>
      <c r="H50" s="111"/>
      <c r="I50" s="111">
        <v>5.8630000000000004</v>
      </c>
    </row>
    <row r="51" spans="1:9" ht="11.25">
      <c r="A51" s="23">
        <f t="shared" si="0"/>
        <v>12</v>
      </c>
      <c r="B51" s="194" t="str">
        <f>VLOOKUP(A51,Month!A:B,2,FALSE)</f>
        <v>December</v>
      </c>
      <c r="C51" s="114">
        <v>41246</v>
      </c>
      <c r="D51" s="111"/>
      <c r="E51" s="111">
        <v>5.7610000000000001</v>
      </c>
      <c r="F51" s="111">
        <v>6.01</v>
      </c>
      <c r="G51" s="111">
        <v>5.7489999999999997</v>
      </c>
      <c r="H51" s="111"/>
      <c r="I51" s="111">
        <v>5.84</v>
      </c>
    </row>
    <row r="52" spans="1:9" ht="11.25">
      <c r="A52" s="23">
        <f t="shared" si="0"/>
        <v>12</v>
      </c>
      <c r="B52" s="194"/>
      <c r="C52" s="114">
        <v>41253</v>
      </c>
      <c r="D52" s="111"/>
      <c r="E52" s="111">
        <v>5.9180000000000001</v>
      </c>
      <c r="F52" s="111">
        <v>5.9429999999999996</v>
      </c>
      <c r="G52" s="111">
        <v>5.81</v>
      </c>
      <c r="H52" s="111"/>
      <c r="I52" s="111">
        <v>5.89</v>
      </c>
    </row>
    <row r="53" spans="1:9" ht="11.25">
      <c r="A53" s="23">
        <f t="shared" si="0"/>
        <v>12</v>
      </c>
      <c r="B53" s="194"/>
      <c r="C53" s="114">
        <v>41260</v>
      </c>
      <c r="D53" s="111"/>
      <c r="E53" s="111">
        <v>5.9409999999999998</v>
      </c>
      <c r="F53" s="111">
        <v>5.9889999999999999</v>
      </c>
      <c r="G53" s="111">
        <v>5.8319999999999999</v>
      </c>
      <c r="H53" s="111"/>
      <c r="I53" s="111">
        <v>5.9219999999999997</v>
      </c>
    </row>
    <row r="54" spans="1:9" ht="11.25">
      <c r="A54" s="23">
        <f t="shared" si="0"/>
        <v>12</v>
      </c>
      <c r="B54" s="194"/>
      <c r="C54" s="114">
        <v>41267</v>
      </c>
      <c r="D54" s="111"/>
      <c r="E54" s="111">
        <v>5.9969999999999999</v>
      </c>
      <c r="F54" s="111">
        <v>5.94</v>
      </c>
      <c r="G54" s="111">
        <v>5.7779999999999996</v>
      </c>
      <c r="H54" s="111"/>
      <c r="I54" s="111">
        <v>5.9050000000000002</v>
      </c>
    </row>
    <row r="55" spans="1:9" ht="11.25">
      <c r="C55" s="111" t="s">
        <v>235</v>
      </c>
      <c r="D55" s="111">
        <f>SUBTOTAL(1,D2:D54)</f>
        <v>5.8584390243902442</v>
      </c>
      <c r="E55" s="111">
        <v>5.6050000000000004</v>
      </c>
      <c r="F55" s="111">
        <v>6.04</v>
      </c>
      <c r="G55" s="111">
        <v>6.06</v>
      </c>
      <c r="H55" s="111"/>
      <c r="I55" s="111">
        <v>5.8840000000000003</v>
      </c>
    </row>
  </sheetData>
  <mergeCells count="12">
    <mergeCell ref="B51:B54"/>
    <mergeCell ref="B25:B28"/>
    <mergeCell ref="B38:B41"/>
    <mergeCell ref="B47:B50"/>
    <mergeCell ref="B42:B46"/>
    <mergeCell ref="B34:B37"/>
    <mergeCell ref="B29:B33"/>
    <mergeCell ref="B21:B24"/>
    <mergeCell ref="B16:B20"/>
    <mergeCell ref="B12:B15"/>
    <mergeCell ref="B8:B11"/>
    <mergeCell ref="B2:B7"/>
  </mergeCells>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dimension ref="A1:I55"/>
  <sheetViews>
    <sheetView topLeftCell="A16" workbookViewId="0">
      <selection activeCell="D197" sqref="D197:E199"/>
    </sheetView>
  </sheetViews>
  <sheetFormatPr defaultRowHeight="12.75"/>
  <cols>
    <col min="1" max="1" width="14.7109375" style="22" bestFit="1" customWidth="1"/>
    <col min="2" max="2" width="9.140625" style="22"/>
    <col min="3" max="3" width="14" style="60" bestFit="1" customWidth="1"/>
    <col min="4" max="4" width="12.42578125" style="22" bestFit="1" customWidth="1"/>
    <col min="5" max="5" width="13.7109375" style="22" bestFit="1" customWidth="1"/>
    <col min="6" max="16384" width="9.140625" style="22"/>
  </cols>
  <sheetData>
    <row r="1" spans="1:9" ht="30">
      <c r="A1" s="22" t="s">
        <v>107</v>
      </c>
      <c r="B1" s="22" t="s">
        <v>121</v>
      </c>
      <c r="C1" s="109"/>
      <c r="D1" s="109">
        <v>2012</v>
      </c>
      <c r="E1" s="109">
        <v>2011</v>
      </c>
      <c r="F1" s="109">
        <v>2010</v>
      </c>
      <c r="G1" s="109">
        <v>2009</v>
      </c>
      <c r="H1" s="109">
        <v>2008</v>
      </c>
      <c r="I1" s="149" t="s">
        <v>260</v>
      </c>
    </row>
    <row r="2" spans="1:9">
      <c r="A2" s="22">
        <f>MONTH(C2)</f>
        <v>1</v>
      </c>
      <c r="B2" s="197" t="str">
        <f>VLOOKUP(A2,Month!A:B,2,FALSE)</f>
        <v>January</v>
      </c>
      <c r="C2" s="110">
        <v>40909</v>
      </c>
      <c r="D2" s="109"/>
      <c r="E2" s="109"/>
      <c r="F2" s="109"/>
      <c r="G2" s="109"/>
      <c r="H2" s="109"/>
      <c r="I2" s="109"/>
    </row>
    <row r="3" spans="1:9">
      <c r="A3" s="22">
        <f t="shared" ref="A3:A54" si="0">MONTH(C3)</f>
        <v>1</v>
      </c>
      <c r="B3" s="197"/>
      <c r="C3" s="110">
        <v>40910</v>
      </c>
      <c r="D3" s="109">
        <v>2.694</v>
      </c>
      <c r="E3" s="109">
        <v>2.802</v>
      </c>
      <c r="F3" s="109">
        <v>2.871</v>
      </c>
      <c r="G3" s="109"/>
      <c r="H3" s="109"/>
      <c r="I3" s="109">
        <v>2.8370000000000002</v>
      </c>
    </row>
    <row r="4" spans="1:9">
      <c r="A4" s="22">
        <f t="shared" si="0"/>
        <v>1</v>
      </c>
      <c r="B4" s="197"/>
      <c r="C4" s="110">
        <v>40917</v>
      </c>
      <c r="D4" s="109">
        <v>2.6909999999999998</v>
      </c>
      <c r="E4" s="109">
        <v>2.794</v>
      </c>
      <c r="F4" s="109">
        <v>2.8540000000000001</v>
      </c>
      <c r="G4" s="109"/>
      <c r="H4" s="109"/>
      <c r="I4" s="109">
        <v>2.8239999999999998</v>
      </c>
    </row>
    <row r="5" spans="1:9">
      <c r="A5" s="22">
        <f t="shared" si="0"/>
        <v>1</v>
      </c>
      <c r="B5" s="197"/>
      <c r="C5" s="110">
        <v>40924</v>
      </c>
      <c r="D5" s="109">
        <v>2.6920000000000002</v>
      </c>
      <c r="E5" s="109">
        <v>2.78</v>
      </c>
      <c r="F5" s="109">
        <v>2.85</v>
      </c>
      <c r="G5" s="109"/>
      <c r="H5" s="109"/>
      <c r="I5" s="109">
        <v>2.8149999999999999</v>
      </c>
    </row>
    <row r="6" spans="1:9">
      <c r="A6" s="22">
        <f t="shared" si="0"/>
        <v>1</v>
      </c>
      <c r="B6" s="197"/>
      <c r="C6" s="110">
        <v>40931</v>
      </c>
      <c r="D6" s="109">
        <v>2.69</v>
      </c>
      <c r="E6" s="109">
        <v>2.7719999999999998</v>
      </c>
      <c r="F6" s="109">
        <v>2.855</v>
      </c>
      <c r="G6" s="109"/>
      <c r="H6" s="109"/>
      <c r="I6" s="109">
        <v>2.8130000000000002</v>
      </c>
    </row>
    <row r="7" spans="1:9">
      <c r="A7" s="22">
        <f t="shared" si="0"/>
        <v>1</v>
      </c>
      <c r="B7" s="197"/>
      <c r="C7" s="110">
        <v>40938</v>
      </c>
      <c r="D7" s="109">
        <v>2.6890000000000001</v>
      </c>
      <c r="E7" s="109">
        <v>2.7679999999999998</v>
      </c>
      <c r="F7" s="109">
        <v>2.8540000000000001</v>
      </c>
      <c r="G7" s="109"/>
      <c r="H7" s="109"/>
      <c r="I7" s="109">
        <v>2.8109999999999999</v>
      </c>
    </row>
    <row r="8" spans="1:9">
      <c r="A8" s="22">
        <f t="shared" si="0"/>
        <v>2</v>
      </c>
      <c r="B8" s="197" t="str">
        <f>VLOOKUP(A8,Month!A:B,2,FALSE)</f>
        <v>February</v>
      </c>
      <c r="C8" s="110">
        <v>40945</v>
      </c>
      <c r="D8" s="109">
        <v>2.6869999999999998</v>
      </c>
      <c r="E8" s="109">
        <v>2.766</v>
      </c>
      <c r="F8" s="109">
        <v>2.8610000000000002</v>
      </c>
      <c r="G8" s="109"/>
      <c r="H8" s="109"/>
      <c r="I8" s="109">
        <v>2.8140000000000001</v>
      </c>
    </row>
    <row r="9" spans="1:9">
      <c r="A9" s="22">
        <f t="shared" si="0"/>
        <v>2</v>
      </c>
      <c r="B9" s="197"/>
      <c r="C9" s="110">
        <v>40952</v>
      </c>
      <c r="D9" s="109">
        <v>2.6829999999999998</v>
      </c>
      <c r="E9" s="109">
        <v>2.766</v>
      </c>
      <c r="F9" s="109">
        <v>2.8490000000000002</v>
      </c>
      <c r="G9" s="109"/>
      <c r="H9" s="109"/>
      <c r="I9" s="109">
        <v>2.8069999999999999</v>
      </c>
    </row>
    <row r="10" spans="1:9">
      <c r="A10" s="22">
        <f t="shared" si="0"/>
        <v>2</v>
      </c>
      <c r="B10" s="197"/>
      <c r="C10" s="110">
        <v>40959</v>
      </c>
      <c r="D10" s="109">
        <v>2.6789999999999998</v>
      </c>
      <c r="E10" s="109">
        <v>2.7789999999999999</v>
      </c>
      <c r="F10" s="109">
        <v>2.8479999999999999</v>
      </c>
      <c r="G10" s="109"/>
      <c r="H10" s="109"/>
      <c r="I10" s="109">
        <v>2.8130000000000002</v>
      </c>
    </row>
    <row r="11" spans="1:9">
      <c r="A11" s="22">
        <f t="shared" si="0"/>
        <v>2</v>
      </c>
      <c r="B11" s="197"/>
      <c r="C11" s="110">
        <v>40966</v>
      </c>
      <c r="D11" s="109">
        <v>2.6760000000000002</v>
      </c>
      <c r="E11" s="109">
        <v>2.774</v>
      </c>
      <c r="F11" s="109">
        <v>2.843</v>
      </c>
      <c r="G11" s="109"/>
      <c r="H11" s="109"/>
      <c r="I11" s="109">
        <v>2.8079999999999998</v>
      </c>
    </row>
    <row r="12" spans="1:9">
      <c r="A12" s="22">
        <f t="shared" si="0"/>
        <v>3</v>
      </c>
      <c r="B12" s="197" t="str">
        <f>VLOOKUP(A12,Month!A:B,2,FALSE)</f>
        <v>March</v>
      </c>
      <c r="C12" s="110">
        <v>40973</v>
      </c>
      <c r="D12" s="109">
        <v>2.6739999999999999</v>
      </c>
      <c r="E12" s="109">
        <v>2.7679999999999998</v>
      </c>
      <c r="F12" s="109">
        <v>2.8439999999999999</v>
      </c>
      <c r="G12" s="109"/>
      <c r="H12" s="109"/>
      <c r="I12" s="109">
        <v>2.806</v>
      </c>
    </row>
    <row r="13" spans="1:9">
      <c r="A13" s="22">
        <f t="shared" si="0"/>
        <v>3</v>
      </c>
      <c r="B13" s="197"/>
      <c r="C13" s="110">
        <v>40980</v>
      </c>
      <c r="D13" s="109">
        <v>2.669</v>
      </c>
      <c r="E13" s="109">
        <v>2.7679999999999998</v>
      </c>
      <c r="F13" s="109">
        <v>2.8370000000000002</v>
      </c>
      <c r="G13" s="109"/>
      <c r="H13" s="109"/>
      <c r="I13" s="109">
        <v>2.8029999999999999</v>
      </c>
    </row>
    <row r="14" spans="1:9">
      <c r="A14" s="22">
        <f t="shared" si="0"/>
        <v>3</v>
      </c>
      <c r="B14" s="197"/>
      <c r="C14" s="110">
        <v>40987</v>
      </c>
      <c r="D14" s="109">
        <v>2.67</v>
      </c>
      <c r="E14" s="109">
        <v>2.778</v>
      </c>
      <c r="F14" s="109">
        <v>2.8359999999999999</v>
      </c>
      <c r="G14" s="109"/>
      <c r="H14" s="109"/>
      <c r="I14" s="109">
        <v>2.8069999999999999</v>
      </c>
    </row>
    <row r="15" spans="1:9">
      <c r="A15" s="22">
        <f t="shared" si="0"/>
        <v>3</v>
      </c>
      <c r="B15" s="197"/>
      <c r="C15" s="110">
        <v>40994</v>
      </c>
      <c r="D15" s="109">
        <v>2.6680000000000001</v>
      </c>
      <c r="E15" s="109">
        <v>2.8039999999999998</v>
      </c>
      <c r="F15" s="109">
        <v>2.84</v>
      </c>
      <c r="G15" s="109"/>
      <c r="H15" s="109"/>
      <c r="I15" s="109">
        <v>2.8220000000000001</v>
      </c>
    </row>
    <row r="16" spans="1:9">
      <c r="A16" s="22">
        <f t="shared" si="0"/>
        <v>4</v>
      </c>
      <c r="B16" s="197" t="str">
        <f>VLOOKUP(A16,Month!A:B,2,FALSE)</f>
        <v>April</v>
      </c>
      <c r="C16" s="110">
        <v>41001</v>
      </c>
      <c r="D16" s="109">
        <v>2.6640000000000001</v>
      </c>
      <c r="E16" s="109">
        <v>2.8069999999999999</v>
      </c>
      <c r="F16" s="109">
        <v>2.8380000000000001</v>
      </c>
      <c r="G16" s="109"/>
      <c r="H16" s="109"/>
      <c r="I16" s="109">
        <v>2.8220000000000001</v>
      </c>
    </row>
    <row r="17" spans="1:9">
      <c r="A17" s="22">
        <f t="shared" si="0"/>
        <v>4</v>
      </c>
      <c r="B17" s="197"/>
      <c r="C17" s="110">
        <v>41008</v>
      </c>
      <c r="D17" s="109">
        <v>2.6629999999999998</v>
      </c>
      <c r="E17" s="109">
        <v>2.8010000000000002</v>
      </c>
      <c r="F17" s="109">
        <v>2.835</v>
      </c>
      <c r="G17" s="109"/>
      <c r="H17" s="109"/>
      <c r="I17" s="109">
        <v>2.8170000000000002</v>
      </c>
    </row>
    <row r="18" spans="1:9">
      <c r="A18" s="22">
        <f t="shared" si="0"/>
        <v>4</v>
      </c>
      <c r="B18" s="197"/>
      <c r="C18" s="110">
        <v>41015</v>
      </c>
      <c r="D18" s="109">
        <v>2.6549999999999998</v>
      </c>
      <c r="E18" s="109">
        <v>2.82</v>
      </c>
      <c r="F18" s="109">
        <v>2.778</v>
      </c>
      <c r="G18" s="109">
        <v>3.08</v>
      </c>
      <c r="H18" s="109"/>
      <c r="I18" s="109">
        <v>2.8929999999999998</v>
      </c>
    </row>
    <row r="19" spans="1:9">
      <c r="A19" s="22">
        <f t="shared" si="0"/>
        <v>4</v>
      </c>
      <c r="B19" s="197"/>
      <c r="C19" s="110">
        <v>41022</v>
      </c>
      <c r="D19" s="109">
        <v>2.6480000000000001</v>
      </c>
      <c r="E19" s="109">
        <v>2.8239999999999998</v>
      </c>
      <c r="F19" s="109">
        <v>2.8420000000000001</v>
      </c>
      <c r="G19" s="109">
        <v>3.03</v>
      </c>
      <c r="H19" s="109"/>
      <c r="I19" s="109">
        <v>2.899</v>
      </c>
    </row>
    <row r="20" spans="1:9">
      <c r="A20" s="22">
        <f t="shared" si="0"/>
        <v>4</v>
      </c>
      <c r="B20" s="197"/>
      <c r="C20" s="110">
        <v>41029</v>
      </c>
      <c r="D20" s="109">
        <v>2.6379999999999999</v>
      </c>
      <c r="E20" s="109">
        <v>2.8220000000000001</v>
      </c>
      <c r="F20" s="109">
        <v>2.8439999999999999</v>
      </c>
      <c r="G20" s="109">
        <v>2.9809999999999999</v>
      </c>
      <c r="H20" s="109"/>
      <c r="I20" s="109">
        <v>2.8820000000000001</v>
      </c>
    </row>
    <row r="21" spans="1:9">
      <c r="A21" s="22">
        <f t="shared" si="0"/>
        <v>5</v>
      </c>
      <c r="B21" s="197" t="str">
        <f>VLOOKUP(A21,Month!A:B,2,FALSE)</f>
        <v>May</v>
      </c>
      <c r="C21" s="110">
        <v>41036</v>
      </c>
      <c r="D21" s="109">
        <v>2.6440000000000001</v>
      </c>
      <c r="E21" s="109">
        <v>2.7890000000000001</v>
      </c>
      <c r="F21" s="109">
        <v>2.8439999999999999</v>
      </c>
      <c r="G21" s="109">
        <v>2.9969999999999999</v>
      </c>
      <c r="H21" s="109"/>
      <c r="I21" s="109">
        <v>2.8769999999999998</v>
      </c>
    </row>
    <row r="22" spans="1:9">
      <c r="A22" s="22">
        <f t="shared" si="0"/>
        <v>5</v>
      </c>
      <c r="B22" s="197"/>
      <c r="C22" s="110">
        <v>41043</v>
      </c>
      <c r="D22" s="109">
        <v>2.665</v>
      </c>
      <c r="E22" s="109">
        <v>2.7559999999999998</v>
      </c>
      <c r="F22" s="109">
        <v>2.8410000000000002</v>
      </c>
      <c r="G22" s="109">
        <v>3.0030000000000001</v>
      </c>
      <c r="H22" s="109"/>
      <c r="I22" s="109">
        <v>2.867</v>
      </c>
    </row>
    <row r="23" spans="1:9">
      <c r="A23" s="22">
        <f t="shared" si="0"/>
        <v>5</v>
      </c>
      <c r="B23" s="197"/>
      <c r="C23" s="110">
        <v>41050</v>
      </c>
      <c r="D23" s="109">
        <v>2.68</v>
      </c>
      <c r="E23" s="109">
        <v>2.7490000000000001</v>
      </c>
      <c r="F23" s="109">
        <v>2.8460000000000001</v>
      </c>
      <c r="G23" s="109">
        <v>3.008</v>
      </c>
      <c r="H23" s="109"/>
      <c r="I23" s="109">
        <v>2.8580000000000001</v>
      </c>
    </row>
    <row r="24" spans="1:9">
      <c r="A24" s="22">
        <f t="shared" si="0"/>
        <v>5</v>
      </c>
      <c r="B24" s="197"/>
      <c r="C24" s="110">
        <v>41057</v>
      </c>
      <c r="D24" s="109">
        <v>2.702</v>
      </c>
      <c r="E24" s="109">
        <v>2.7690000000000001</v>
      </c>
      <c r="F24" s="109">
        <v>2.8380000000000001</v>
      </c>
      <c r="G24" s="109">
        <v>2.97</v>
      </c>
      <c r="H24" s="109"/>
      <c r="I24" s="109">
        <v>2.8679999999999999</v>
      </c>
    </row>
    <row r="25" spans="1:9">
      <c r="A25" s="22">
        <f t="shared" si="0"/>
        <v>6</v>
      </c>
      <c r="B25" s="197" t="str">
        <f>VLOOKUP(A25,Month!A:B,2,FALSE)</f>
        <v>June</v>
      </c>
      <c r="C25" s="110">
        <v>41064</v>
      </c>
      <c r="D25" s="109">
        <v>2.694</v>
      </c>
      <c r="E25" s="109">
        <v>2.7730000000000001</v>
      </c>
      <c r="F25" s="109">
        <v>2.8450000000000002</v>
      </c>
      <c r="G25" s="109">
        <v>2.9769999999999999</v>
      </c>
      <c r="H25" s="109"/>
      <c r="I25" s="109">
        <v>2.8650000000000002</v>
      </c>
    </row>
    <row r="26" spans="1:9">
      <c r="A26" s="22">
        <f t="shared" si="0"/>
        <v>6</v>
      </c>
      <c r="B26" s="197"/>
      <c r="C26" s="110">
        <v>41071</v>
      </c>
      <c r="D26" s="109">
        <v>2.677</v>
      </c>
      <c r="E26" s="109">
        <v>2.7610000000000001</v>
      </c>
      <c r="F26" s="109">
        <v>2.8380000000000001</v>
      </c>
      <c r="G26" s="109">
        <v>2.9860000000000002</v>
      </c>
      <c r="H26" s="109"/>
      <c r="I26" s="109">
        <v>2.8620000000000001</v>
      </c>
    </row>
    <row r="27" spans="1:9">
      <c r="A27" s="22">
        <f t="shared" si="0"/>
        <v>6</v>
      </c>
      <c r="B27" s="197"/>
      <c r="C27" s="110">
        <v>41078</v>
      </c>
      <c r="D27" s="109">
        <v>2.645</v>
      </c>
      <c r="E27" s="109">
        <v>2.7570000000000001</v>
      </c>
      <c r="F27" s="109">
        <v>2.7679999999999998</v>
      </c>
      <c r="G27" s="109">
        <v>3.012</v>
      </c>
      <c r="H27" s="109"/>
      <c r="I27" s="109">
        <v>2.8460000000000001</v>
      </c>
    </row>
    <row r="28" spans="1:9">
      <c r="A28" s="22">
        <f t="shared" si="0"/>
        <v>6</v>
      </c>
      <c r="B28" s="197"/>
      <c r="C28" s="110">
        <v>41085</v>
      </c>
      <c r="D28" s="109">
        <v>2.6579999999999999</v>
      </c>
      <c r="E28" s="109">
        <v>2.754</v>
      </c>
      <c r="F28" s="109">
        <v>2.8260000000000001</v>
      </c>
      <c r="G28" s="109">
        <v>3.0110000000000001</v>
      </c>
      <c r="H28" s="109"/>
      <c r="I28" s="109">
        <v>2.855</v>
      </c>
    </row>
    <row r="29" spans="1:9">
      <c r="A29" s="22">
        <f t="shared" si="0"/>
        <v>7</v>
      </c>
      <c r="B29" s="197" t="str">
        <f>VLOOKUP(A29,Month!A:B,2,FALSE)</f>
        <v>July</v>
      </c>
      <c r="C29" s="110">
        <v>41092</v>
      </c>
      <c r="D29" s="109">
        <v>2.6589999999999998</v>
      </c>
      <c r="E29" s="109">
        <v>2.7480000000000002</v>
      </c>
      <c r="F29" s="109">
        <v>2.8239999999999998</v>
      </c>
      <c r="G29" s="109">
        <v>3.016</v>
      </c>
      <c r="H29" s="109"/>
      <c r="I29" s="109">
        <v>2.8740000000000001</v>
      </c>
    </row>
    <row r="30" spans="1:9">
      <c r="A30" s="22">
        <f t="shared" si="0"/>
        <v>7</v>
      </c>
      <c r="B30" s="197"/>
      <c r="C30" s="110">
        <v>41099</v>
      </c>
      <c r="D30" s="109">
        <v>2.6360000000000001</v>
      </c>
      <c r="E30" s="109">
        <v>2.742</v>
      </c>
      <c r="F30" s="109">
        <v>2.8250000000000002</v>
      </c>
      <c r="G30" s="109">
        <v>3.016</v>
      </c>
      <c r="H30" s="109"/>
      <c r="I30" s="109">
        <v>2.8610000000000002</v>
      </c>
    </row>
    <row r="31" spans="1:9">
      <c r="A31" s="22">
        <f t="shared" si="0"/>
        <v>7</v>
      </c>
      <c r="B31" s="197"/>
      <c r="C31" s="110">
        <v>41106</v>
      </c>
      <c r="D31" s="109">
        <v>2.621</v>
      </c>
      <c r="E31" s="109">
        <v>2.738</v>
      </c>
      <c r="F31" s="109">
        <v>2.8260000000000001</v>
      </c>
      <c r="G31" s="109">
        <v>3.008</v>
      </c>
      <c r="H31" s="109"/>
      <c r="I31" s="109">
        <v>2.8570000000000002</v>
      </c>
    </row>
    <row r="32" spans="1:9">
      <c r="A32" s="22">
        <f t="shared" si="0"/>
        <v>7</v>
      </c>
      <c r="B32" s="197"/>
      <c r="C32" s="110">
        <v>41113</v>
      </c>
      <c r="D32" s="109">
        <v>2.6309999999999998</v>
      </c>
      <c r="E32" s="109">
        <v>2.7360000000000002</v>
      </c>
      <c r="F32" s="109">
        <v>2.8220000000000001</v>
      </c>
      <c r="G32" s="109">
        <v>2.988</v>
      </c>
      <c r="H32" s="109"/>
      <c r="I32" s="109">
        <v>2.8490000000000002</v>
      </c>
    </row>
    <row r="33" spans="1:9">
      <c r="A33" s="22">
        <f t="shared" si="0"/>
        <v>7</v>
      </c>
      <c r="B33" s="197"/>
      <c r="C33" s="110">
        <v>41120</v>
      </c>
      <c r="D33" s="109">
        <v>2.6240000000000001</v>
      </c>
      <c r="E33" s="109">
        <v>2.74</v>
      </c>
      <c r="F33" s="109">
        <v>2.8069999999999999</v>
      </c>
      <c r="G33" s="109">
        <v>2.9580000000000002</v>
      </c>
      <c r="H33" s="109"/>
      <c r="I33" s="109">
        <v>2.835</v>
      </c>
    </row>
    <row r="34" spans="1:9">
      <c r="A34" s="22">
        <f t="shared" si="0"/>
        <v>8</v>
      </c>
      <c r="B34" s="197" t="str">
        <f>VLOOKUP(A34,Month!A:B,2,FALSE)</f>
        <v>August</v>
      </c>
      <c r="C34" s="110">
        <v>41127</v>
      </c>
      <c r="D34" s="109">
        <v>2.617</v>
      </c>
      <c r="E34" s="109">
        <v>2.7469999999999999</v>
      </c>
      <c r="F34" s="109">
        <v>2.8029999999999999</v>
      </c>
      <c r="G34" s="109">
        <v>2.9359999999999999</v>
      </c>
      <c r="H34" s="109"/>
      <c r="I34" s="109">
        <v>2.8290000000000002</v>
      </c>
    </row>
    <row r="35" spans="1:9">
      <c r="A35" s="22">
        <f t="shared" si="0"/>
        <v>8</v>
      </c>
      <c r="B35" s="197"/>
      <c r="C35" s="110">
        <v>41134</v>
      </c>
      <c r="D35" s="109">
        <v>2.6150000000000002</v>
      </c>
      <c r="E35" s="109">
        <v>2.7389999999999999</v>
      </c>
      <c r="F35" s="109">
        <v>2.8</v>
      </c>
      <c r="G35" s="109">
        <v>2.9580000000000002</v>
      </c>
      <c r="H35" s="109"/>
      <c r="I35" s="109">
        <v>2.8319999999999999</v>
      </c>
    </row>
    <row r="36" spans="1:9">
      <c r="A36" s="22">
        <f t="shared" si="0"/>
        <v>8</v>
      </c>
      <c r="B36" s="197"/>
      <c r="C36" s="110">
        <v>41141</v>
      </c>
      <c r="D36" s="109">
        <v>2.6120000000000001</v>
      </c>
      <c r="E36" s="109">
        <v>2.7330000000000001</v>
      </c>
      <c r="F36" s="109">
        <v>2.7970000000000002</v>
      </c>
      <c r="G36" s="109">
        <v>2.9609999999999999</v>
      </c>
      <c r="H36" s="109"/>
      <c r="I36" s="109">
        <v>2.83</v>
      </c>
    </row>
    <row r="37" spans="1:9">
      <c r="A37" s="22">
        <f t="shared" si="0"/>
        <v>8</v>
      </c>
      <c r="B37" s="197"/>
      <c r="C37" s="110">
        <v>41148</v>
      </c>
      <c r="D37" s="109">
        <v>2.6110000000000002</v>
      </c>
      <c r="E37" s="109">
        <v>2.7309999999999999</v>
      </c>
      <c r="F37" s="109">
        <v>2.798</v>
      </c>
      <c r="G37" s="109">
        <v>2.95</v>
      </c>
      <c r="H37" s="109"/>
      <c r="I37" s="109">
        <v>2.8260000000000001</v>
      </c>
    </row>
    <row r="38" spans="1:9">
      <c r="A38" s="22">
        <f t="shared" si="0"/>
        <v>9</v>
      </c>
      <c r="B38" s="197" t="str">
        <f>VLOOKUP(A38,Month!A:B,2,FALSE)</f>
        <v>September</v>
      </c>
      <c r="C38" s="110">
        <v>41155</v>
      </c>
      <c r="D38" s="109">
        <v>2.61</v>
      </c>
      <c r="E38" s="109">
        <v>2.7269999999999999</v>
      </c>
      <c r="F38" s="109">
        <v>2.794</v>
      </c>
      <c r="G38" s="109">
        <v>2.9329999999999998</v>
      </c>
      <c r="H38" s="109"/>
      <c r="I38" s="109">
        <v>2.8180000000000001</v>
      </c>
    </row>
    <row r="39" spans="1:9">
      <c r="A39" s="22">
        <f t="shared" si="0"/>
        <v>9</v>
      </c>
      <c r="B39" s="197"/>
      <c r="C39" s="110">
        <v>41162</v>
      </c>
      <c r="D39" s="109">
        <v>2.6080000000000001</v>
      </c>
      <c r="E39" s="109">
        <v>2.73</v>
      </c>
      <c r="F39" s="109">
        <v>2.7930000000000001</v>
      </c>
      <c r="G39" s="109">
        <v>2.9159999999999999</v>
      </c>
      <c r="H39" s="109"/>
      <c r="I39" s="109">
        <v>2.8130000000000002</v>
      </c>
    </row>
    <row r="40" spans="1:9">
      <c r="A40" s="22">
        <f t="shared" si="0"/>
        <v>9</v>
      </c>
      <c r="B40" s="197"/>
      <c r="C40" s="110">
        <v>41169</v>
      </c>
      <c r="D40" s="109">
        <v>2.5979999999999999</v>
      </c>
      <c r="E40" s="109">
        <v>2.746</v>
      </c>
      <c r="F40" s="109">
        <v>2.7949999999999999</v>
      </c>
      <c r="G40" s="109">
        <v>2.8860000000000001</v>
      </c>
      <c r="H40" s="109"/>
      <c r="I40" s="109">
        <v>2.8090000000000002</v>
      </c>
    </row>
    <row r="41" spans="1:9">
      <c r="A41" s="22">
        <f t="shared" si="0"/>
        <v>9</v>
      </c>
      <c r="B41" s="197"/>
      <c r="C41" s="110">
        <v>41176</v>
      </c>
      <c r="D41" s="109">
        <v>2.5960000000000001</v>
      </c>
      <c r="E41" s="109">
        <v>2.7679999999999998</v>
      </c>
      <c r="F41" s="109">
        <v>2.7909999999999999</v>
      </c>
      <c r="G41" s="109">
        <v>2.8860000000000001</v>
      </c>
      <c r="H41" s="109"/>
      <c r="I41" s="109">
        <v>2.8149999999999999</v>
      </c>
    </row>
    <row r="42" spans="1:9">
      <c r="A42" s="22">
        <f t="shared" si="0"/>
        <v>10</v>
      </c>
      <c r="B42" s="197" t="str">
        <f>VLOOKUP(A42,Month!A:B,2,FALSE)</f>
        <v>October</v>
      </c>
      <c r="C42" s="110">
        <v>41183</v>
      </c>
      <c r="D42" s="109">
        <v>2.5960000000000001</v>
      </c>
      <c r="E42" s="109">
        <v>2.7669999999999999</v>
      </c>
      <c r="F42" s="109">
        <v>2.7949999999999999</v>
      </c>
      <c r="G42" s="109">
        <v>2.8759999999999999</v>
      </c>
      <c r="H42" s="109"/>
      <c r="I42" s="109">
        <v>2.8130000000000002</v>
      </c>
    </row>
    <row r="43" spans="1:9">
      <c r="A43" s="22">
        <f t="shared" si="0"/>
        <v>10</v>
      </c>
      <c r="B43" s="197"/>
      <c r="C43" s="110">
        <v>41190</v>
      </c>
      <c r="D43" s="109">
        <v>2.589</v>
      </c>
      <c r="E43" s="109">
        <v>2.7280000000000002</v>
      </c>
      <c r="F43" s="109">
        <v>2.7909999999999999</v>
      </c>
      <c r="G43" s="109">
        <v>2.86</v>
      </c>
      <c r="H43" s="109"/>
      <c r="I43" s="109">
        <v>2.7930000000000001</v>
      </c>
    </row>
    <row r="44" spans="1:9">
      <c r="A44" s="22">
        <f t="shared" si="0"/>
        <v>10</v>
      </c>
      <c r="B44" s="197"/>
      <c r="C44" s="110">
        <v>41197</v>
      </c>
      <c r="D44" s="109"/>
      <c r="E44" s="109">
        <v>2.722</v>
      </c>
      <c r="F44" s="109">
        <v>2.7869999999999999</v>
      </c>
      <c r="G44" s="109">
        <v>2.855</v>
      </c>
      <c r="H44" s="109"/>
      <c r="I44" s="109">
        <v>2.7879999999999998</v>
      </c>
    </row>
    <row r="45" spans="1:9">
      <c r="A45" s="22">
        <f t="shared" si="0"/>
        <v>10</v>
      </c>
      <c r="B45" s="197"/>
      <c r="C45" s="110">
        <v>41204</v>
      </c>
      <c r="D45" s="109"/>
      <c r="E45" s="109">
        <v>2.7149999999999999</v>
      </c>
      <c r="F45" s="109">
        <v>2.7890000000000001</v>
      </c>
      <c r="G45" s="109">
        <v>2.895</v>
      </c>
      <c r="H45" s="109"/>
      <c r="I45" s="109">
        <v>2.8</v>
      </c>
    </row>
    <row r="46" spans="1:9">
      <c r="A46" s="22">
        <f t="shared" si="0"/>
        <v>10</v>
      </c>
      <c r="B46" s="197"/>
      <c r="C46" s="110">
        <v>41211</v>
      </c>
      <c r="D46" s="109"/>
      <c r="E46" s="109">
        <v>2.7069999999999999</v>
      </c>
      <c r="F46" s="109">
        <v>2.798</v>
      </c>
      <c r="G46" s="109">
        <v>2.9009999999999998</v>
      </c>
      <c r="H46" s="109"/>
      <c r="I46" s="109">
        <v>2.802</v>
      </c>
    </row>
    <row r="47" spans="1:9">
      <c r="A47" s="22">
        <f t="shared" si="0"/>
        <v>11</v>
      </c>
      <c r="B47" s="197" t="str">
        <f>VLOOKUP(A47,Month!A:B,2,FALSE)</f>
        <v>November</v>
      </c>
      <c r="C47" s="110">
        <v>41218</v>
      </c>
      <c r="D47" s="109"/>
      <c r="E47" s="109">
        <v>2.7050000000000001</v>
      </c>
      <c r="F47" s="109">
        <v>2.7919999999999998</v>
      </c>
      <c r="G47" s="109">
        <v>2.8860000000000001</v>
      </c>
      <c r="H47" s="109"/>
      <c r="I47" s="109">
        <v>2.794</v>
      </c>
    </row>
    <row r="48" spans="1:9">
      <c r="A48" s="22">
        <f t="shared" si="0"/>
        <v>11</v>
      </c>
      <c r="B48" s="197"/>
      <c r="C48" s="110">
        <v>41225</v>
      </c>
      <c r="D48" s="109"/>
      <c r="E48" s="109">
        <v>2.702</v>
      </c>
      <c r="F48" s="109">
        <v>2.8039999999999998</v>
      </c>
      <c r="G48" s="109">
        <v>2.8719999999999999</v>
      </c>
      <c r="H48" s="109"/>
      <c r="I48" s="109">
        <v>2.7930000000000001</v>
      </c>
    </row>
    <row r="49" spans="1:9">
      <c r="A49" s="22">
        <f t="shared" si="0"/>
        <v>11</v>
      </c>
      <c r="B49" s="197"/>
      <c r="C49" s="110">
        <v>41232</v>
      </c>
      <c r="D49" s="109"/>
      <c r="E49" s="109">
        <v>2.702</v>
      </c>
      <c r="F49" s="109">
        <v>2.8069999999999999</v>
      </c>
      <c r="G49" s="109">
        <v>2.8849999999999998</v>
      </c>
      <c r="H49" s="109"/>
      <c r="I49" s="109">
        <v>2.7970000000000002</v>
      </c>
    </row>
    <row r="50" spans="1:9">
      <c r="A50" s="22">
        <f t="shared" si="0"/>
        <v>11</v>
      </c>
      <c r="B50" s="197"/>
      <c r="C50" s="110">
        <v>41239</v>
      </c>
      <c r="D50" s="109"/>
      <c r="E50" s="109">
        <v>2.706</v>
      </c>
      <c r="F50" s="109">
        <v>2.823</v>
      </c>
      <c r="G50" s="109">
        <v>2.8759999999999999</v>
      </c>
      <c r="H50" s="109"/>
      <c r="I50" s="109">
        <v>2.802</v>
      </c>
    </row>
    <row r="51" spans="1:9">
      <c r="A51" s="22">
        <f t="shared" si="0"/>
        <v>12</v>
      </c>
      <c r="B51" s="197" t="str">
        <f>VLOOKUP(A51,Month!A:B,2,FALSE)</f>
        <v>December</v>
      </c>
      <c r="C51" s="110">
        <v>41246</v>
      </c>
      <c r="D51" s="109"/>
      <c r="E51" s="109">
        <v>2.6960000000000002</v>
      </c>
      <c r="F51" s="109">
        <v>2.82</v>
      </c>
      <c r="G51" s="109">
        <v>2.87</v>
      </c>
      <c r="H51" s="109"/>
      <c r="I51" s="109">
        <v>2.7949999999999999</v>
      </c>
    </row>
    <row r="52" spans="1:9">
      <c r="A52" s="22">
        <f t="shared" si="0"/>
        <v>12</v>
      </c>
      <c r="B52" s="197"/>
      <c r="C52" s="110">
        <v>41253</v>
      </c>
      <c r="D52" s="109"/>
      <c r="E52" s="109">
        <v>2.6960000000000002</v>
      </c>
      <c r="F52" s="109">
        <v>2.819</v>
      </c>
      <c r="G52" s="109">
        <v>2.87</v>
      </c>
      <c r="H52" s="109"/>
      <c r="I52" s="109">
        <v>2.7949999999999999</v>
      </c>
    </row>
    <row r="53" spans="1:9">
      <c r="A53" s="22">
        <f t="shared" si="0"/>
        <v>12</v>
      </c>
      <c r="B53" s="197"/>
      <c r="C53" s="110">
        <v>41260</v>
      </c>
      <c r="D53" s="109"/>
      <c r="E53" s="109">
        <v>2.694</v>
      </c>
      <c r="F53" s="109">
        <v>2.8050000000000002</v>
      </c>
      <c r="G53" s="109">
        <v>2.8780000000000001</v>
      </c>
      <c r="H53" s="109"/>
      <c r="I53" s="109">
        <v>2.7839999999999998</v>
      </c>
    </row>
    <row r="54" spans="1:9">
      <c r="A54" s="22">
        <f t="shared" si="0"/>
        <v>12</v>
      </c>
      <c r="B54" s="197"/>
      <c r="C54" s="110">
        <v>41267</v>
      </c>
      <c r="D54" s="109"/>
      <c r="E54" s="109">
        <v>2.6949999999999998</v>
      </c>
      <c r="F54" s="109">
        <v>2.802</v>
      </c>
      <c r="G54" s="109">
        <v>2.8849999999999998</v>
      </c>
      <c r="H54" s="109"/>
      <c r="I54" s="109">
        <v>2.794</v>
      </c>
    </row>
    <row r="55" spans="1:9">
      <c r="C55" s="109" t="s">
        <v>235</v>
      </c>
      <c r="D55" s="109">
        <f>SUBTOTAL(1,D2:D54)</f>
        <v>2.6516585365853658</v>
      </c>
      <c r="E55" s="109">
        <v>2.754</v>
      </c>
      <c r="F55" s="109">
        <v>2.8220000000000001</v>
      </c>
      <c r="G55" s="109">
        <v>2.9430000000000001</v>
      </c>
      <c r="H55" s="109"/>
      <c r="I55" s="109">
        <v>2.827</v>
      </c>
    </row>
  </sheetData>
  <mergeCells count="12">
    <mergeCell ref="B51:B54"/>
    <mergeCell ref="B25:B28"/>
    <mergeCell ref="B38:B41"/>
    <mergeCell ref="B47:B50"/>
    <mergeCell ref="B42:B46"/>
    <mergeCell ref="B34:B37"/>
    <mergeCell ref="B29:B33"/>
    <mergeCell ref="B21:B24"/>
    <mergeCell ref="B16:B20"/>
    <mergeCell ref="B12:B15"/>
    <mergeCell ref="B8:B11"/>
    <mergeCell ref="B2:B7"/>
  </mergeCells>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dimension ref="A1:I55"/>
  <sheetViews>
    <sheetView workbookViewId="0">
      <selection activeCell="D197" sqref="D197:E199"/>
    </sheetView>
  </sheetViews>
  <sheetFormatPr defaultRowHeight="10.5"/>
  <cols>
    <col min="1" max="1" width="14.7109375" style="23" bestFit="1" customWidth="1"/>
    <col min="2" max="2" width="9.140625" style="23"/>
    <col min="3" max="3" width="14" style="171" bestFit="1" customWidth="1"/>
    <col min="4" max="4" width="8.42578125" style="23" bestFit="1" customWidth="1"/>
    <col min="5" max="5" width="8.42578125" style="23" customWidth="1"/>
    <col min="6" max="6" width="6.7109375" style="23" customWidth="1"/>
    <col min="7" max="16384" width="9.140625" style="23"/>
  </cols>
  <sheetData>
    <row r="1" spans="1:9" ht="11.25">
      <c r="A1" s="23" t="s">
        <v>107</v>
      </c>
      <c r="B1" s="23" t="s">
        <v>121</v>
      </c>
      <c r="C1" s="111"/>
      <c r="D1" s="111">
        <v>2012</v>
      </c>
      <c r="E1" s="111">
        <v>2011</v>
      </c>
      <c r="F1" s="111">
        <v>2010</v>
      </c>
      <c r="G1" s="111">
        <v>2009</v>
      </c>
      <c r="H1" s="111">
        <v>2008</v>
      </c>
      <c r="I1" s="162" t="s">
        <v>260</v>
      </c>
    </row>
    <row r="2" spans="1:9" ht="11.25">
      <c r="A2" s="23">
        <f>MONTH(C2)</f>
        <v>1</v>
      </c>
      <c r="B2" s="194" t="str">
        <f>VLOOKUP(A2,Month!A:B,2,FALSE)</f>
        <v>January</v>
      </c>
      <c r="C2" s="114">
        <v>40909</v>
      </c>
      <c r="D2" s="111"/>
      <c r="E2" s="111"/>
      <c r="F2" s="111"/>
      <c r="G2" s="111">
        <v>34.78</v>
      </c>
      <c r="H2" s="111">
        <v>29.793299999999999</v>
      </c>
      <c r="I2" s="111">
        <v>31.04</v>
      </c>
    </row>
    <row r="3" spans="1:9" ht="11.25">
      <c r="A3" s="23">
        <f t="shared" ref="A3:A54" si="0">MONTH(C3)</f>
        <v>1</v>
      </c>
      <c r="B3" s="194"/>
      <c r="C3" s="114">
        <v>40910</v>
      </c>
      <c r="D3" s="111">
        <v>31.537500000000001</v>
      </c>
      <c r="E3" s="111">
        <v>30.097999999999999</v>
      </c>
      <c r="F3" s="111">
        <v>33.152000000000001</v>
      </c>
      <c r="G3" s="111">
        <v>34.880000000000003</v>
      </c>
      <c r="H3" s="111">
        <v>29.562000000000001</v>
      </c>
      <c r="I3" s="111">
        <v>31.922999999999998</v>
      </c>
    </row>
    <row r="4" spans="1:9" ht="11.25">
      <c r="A4" s="23">
        <f t="shared" si="0"/>
        <v>1</v>
      </c>
      <c r="B4" s="194"/>
      <c r="C4" s="114">
        <v>40917</v>
      </c>
      <c r="D4" s="111">
        <v>31.706</v>
      </c>
      <c r="E4" s="111">
        <v>30.463999999999999</v>
      </c>
      <c r="F4" s="111">
        <v>32.956000000000003</v>
      </c>
      <c r="G4" s="111">
        <v>34.856000000000002</v>
      </c>
      <c r="H4" s="111">
        <v>29.99</v>
      </c>
      <c r="I4" s="111">
        <v>32.066499999999998</v>
      </c>
    </row>
    <row r="5" spans="1:9" ht="11.25">
      <c r="A5" s="23">
        <f t="shared" si="0"/>
        <v>1</v>
      </c>
      <c r="B5" s="194"/>
      <c r="C5" s="114">
        <v>40924</v>
      </c>
      <c r="D5" s="111">
        <v>31.69</v>
      </c>
      <c r="E5" s="111">
        <v>30.564</v>
      </c>
      <c r="F5" s="111">
        <v>32.892000000000003</v>
      </c>
      <c r="G5" s="111">
        <v>34.884999999999998</v>
      </c>
      <c r="H5" s="111">
        <v>30.965</v>
      </c>
      <c r="I5" s="111">
        <v>32.26</v>
      </c>
    </row>
    <row r="6" spans="1:9" ht="11.25">
      <c r="A6" s="23">
        <f t="shared" si="0"/>
        <v>1</v>
      </c>
      <c r="B6" s="194"/>
      <c r="C6" s="114">
        <v>40931</v>
      </c>
      <c r="D6" s="111">
        <v>31.33</v>
      </c>
      <c r="E6" s="111">
        <v>30.893999999999998</v>
      </c>
      <c r="F6" s="111">
        <v>33.06</v>
      </c>
      <c r="G6" s="111">
        <v>34.884</v>
      </c>
      <c r="H6" s="111">
        <v>31.29</v>
      </c>
      <c r="I6" s="111">
        <v>32.531999999999996</v>
      </c>
    </row>
    <row r="7" spans="1:9" ht="11.25">
      <c r="A7" s="23">
        <f t="shared" si="0"/>
        <v>1</v>
      </c>
      <c r="B7" s="194"/>
      <c r="C7" s="114">
        <v>40938</v>
      </c>
      <c r="D7" s="111">
        <v>30.93</v>
      </c>
      <c r="E7" s="111">
        <v>30.861999999999998</v>
      </c>
      <c r="F7" s="111">
        <v>33.122</v>
      </c>
      <c r="G7" s="111">
        <v>34.942</v>
      </c>
      <c r="H7" s="111">
        <v>31.152000000000001</v>
      </c>
      <c r="I7" s="111">
        <v>32.519500000000001</v>
      </c>
    </row>
    <row r="8" spans="1:9" ht="11.25">
      <c r="A8" s="23">
        <f t="shared" si="0"/>
        <v>2</v>
      </c>
      <c r="B8" s="194" t="str">
        <f>VLOOKUP(A8,Month!A:B,2,FALSE)</f>
        <v>February</v>
      </c>
      <c r="C8" s="114">
        <v>40945</v>
      </c>
      <c r="D8" s="111">
        <v>30.826000000000001</v>
      </c>
      <c r="E8" s="111">
        <v>30.73</v>
      </c>
      <c r="F8" s="111">
        <v>33.17</v>
      </c>
      <c r="G8" s="111">
        <v>35.054000000000002</v>
      </c>
      <c r="H8" s="111">
        <v>31.884</v>
      </c>
      <c r="I8" s="111">
        <v>32.709499999999998</v>
      </c>
    </row>
    <row r="9" spans="1:9" ht="11.25">
      <c r="A9" s="23">
        <f t="shared" si="0"/>
        <v>2</v>
      </c>
      <c r="B9" s="194"/>
      <c r="C9" s="114">
        <v>40952</v>
      </c>
      <c r="D9" s="111">
        <v>30.792000000000002</v>
      </c>
      <c r="E9" s="111">
        <v>30.654</v>
      </c>
      <c r="F9" s="111">
        <v>33.142000000000003</v>
      </c>
      <c r="G9" s="111">
        <v>35.462499999999999</v>
      </c>
      <c r="H9" s="111">
        <v>31.414999999999999</v>
      </c>
      <c r="I9" s="111">
        <v>32.582799999999999</v>
      </c>
    </row>
    <row r="10" spans="1:9" ht="11.25">
      <c r="A10" s="23">
        <f t="shared" si="0"/>
        <v>2</v>
      </c>
      <c r="B10" s="194"/>
      <c r="C10" s="114">
        <v>40959</v>
      </c>
      <c r="D10" s="111">
        <v>30.515999999999998</v>
      </c>
      <c r="E10" s="111">
        <v>30.594000000000001</v>
      </c>
      <c r="F10" s="111">
        <v>33.055999999999997</v>
      </c>
      <c r="G10" s="111">
        <v>35.808</v>
      </c>
      <c r="H10" s="111">
        <v>30.318000000000001</v>
      </c>
      <c r="I10" s="111">
        <v>32.444000000000003</v>
      </c>
    </row>
    <row r="11" spans="1:9" ht="11.25">
      <c r="A11" s="23">
        <f t="shared" si="0"/>
        <v>2</v>
      </c>
      <c r="B11" s="194"/>
      <c r="C11" s="114">
        <v>40966</v>
      </c>
      <c r="D11" s="111">
        <v>30.414000000000001</v>
      </c>
      <c r="E11" s="111">
        <v>30.498000000000001</v>
      </c>
      <c r="F11" s="111">
        <v>32.741999999999997</v>
      </c>
      <c r="G11" s="111">
        <v>36.103999999999999</v>
      </c>
      <c r="H11" s="111">
        <v>31.501999999999999</v>
      </c>
      <c r="I11" s="111">
        <v>32.711500000000001</v>
      </c>
    </row>
    <row r="12" spans="1:9" ht="11.25">
      <c r="A12" s="23">
        <f t="shared" si="0"/>
        <v>3</v>
      </c>
      <c r="B12" s="194" t="str">
        <f>VLOOKUP(A12,Month!A:B,2,FALSE)</f>
        <v>March</v>
      </c>
      <c r="C12" s="114">
        <v>40973</v>
      </c>
      <c r="D12" s="111">
        <v>30.661999999999999</v>
      </c>
      <c r="E12" s="111">
        <v>30.347999999999999</v>
      </c>
      <c r="F12" s="111">
        <v>32.652000000000001</v>
      </c>
      <c r="G12" s="111">
        <v>35.97</v>
      </c>
      <c r="H12" s="111">
        <v>31.474</v>
      </c>
      <c r="I12" s="111">
        <v>32.610999999999997</v>
      </c>
    </row>
    <row r="13" spans="1:9" ht="11.25">
      <c r="A13" s="23">
        <f t="shared" si="0"/>
        <v>3</v>
      </c>
      <c r="B13" s="194"/>
      <c r="C13" s="114">
        <v>40980</v>
      </c>
      <c r="D13" s="111">
        <v>30.69</v>
      </c>
      <c r="E13" s="111">
        <v>30.318000000000001</v>
      </c>
      <c r="F13" s="111">
        <v>32.417999999999999</v>
      </c>
      <c r="G13" s="111">
        <v>35.603999999999999</v>
      </c>
      <c r="H13" s="111">
        <v>31.225999999999999</v>
      </c>
      <c r="I13" s="111">
        <v>32.391500000000001</v>
      </c>
    </row>
    <row r="14" spans="1:9" ht="11.25">
      <c r="A14" s="23">
        <f t="shared" si="0"/>
        <v>3</v>
      </c>
      <c r="B14" s="194"/>
      <c r="C14" s="114">
        <v>40987</v>
      </c>
      <c r="D14" s="111">
        <v>30.754000000000001</v>
      </c>
      <c r="E14" s="111">
        <v>30.231999999999999</v>
      </c>
      <c r="F14" s="111">
        <v>32.340000000000003</v>
      </c>
      <c r="G14" s="111">
        <v>35.363999999999997</v>
      </c>
      <c r="H14" s="111">
        <v>31.408000000000001</v>
      </c>
      <c r="I14" s="111">
        <v>32.335999999999999</v>
      </c>
    </row>
    <row r="15" spans="1:9" ht="11.25">
      <c r="A15" s="23">
        <f t="shared" si="0"/>
        <v>3</v>
      </c>
      <c r="B15" s="194"/>
      <c r="C15" s="114">
        <v>40994</v>
      </c>
      <c r="D15" s="111">
        <v>30.742000000000001</v>
      </c>
      <c r="E15" s="111">
        <v>30.27</v>
      </c>
      <c r="F15" s="111">
        <v>32.374000000000002</v>
      </c>
      <c r="G15" s="111">
        <v>35.392000000000003</v>
      </c>
      <c r="H15" s="111">
        <v>31.518000000000001</v>
      </c>
      <c r="I15" s="111">
        <v>32.388500000000001</v>
      </c>
    </row>
    <row r="16" spans="1:9" ht="11.25">
      <c r="A16" s="23">
        <f t="shared" si="0"/>
        <v>4</v>
      </c>
      <c r="B16" s="194" t="str">
        <f>VLOOKUP(A16,Month!A:B,2,FALSE)</f>
        <v>April</v>
      </c>
      <c r="C16" s="114">
        <v>41001</v>
      </c>
      <c r="D16" s="111">
        <v>30.905999999999999</v>
      </c>
      <c r="E16" s="111">
        <v>30.116</v>
      </c>
      <c r="F16" s="111">
        <v>32.332000000000001</v>
      </c>
      <c r="G16" s="111">
        <v>35.378</v>
      </c>
      <c r="H16" s="111">
        <v>31.622</v>
      </c>
      <c r="I16" s="111">
        <v>32.362000000000002</v>
      </c>
    </row>
    <row r="17" spans="1:9" ht="11.25">
      <c r="A17" s="23">
        <f t="shared" si="0"/>
        <v>4</v>
      </c>
      <c r="B17" s="194"/>
      <c r="C17" s="114">
        <v>41008</v>
      </c>
      <c r="D17" s="111">
        <v>30.74</v>
      </c>
      <c r="E17" s="111">
        <v>30.136700000000001</v>
      </c>
      <c r="F17" s="111">
        <v>32.286000000000001</v>
      </c>
      <c r="G17" s="111">
        <v>35.448</v>
      </c>
      <c r="H17" s="111">
        <v>31.492000000000001</v>
      </c>
      <c r="I17" s="111">
        <v>32.235700000000001</v>
      </c>
    </row>
    <row r="18" spans="1:9" ht="11.25">
      <c r="A18" s="23">
        <f t="shared" si="0"/>
        <v>4</v>
      </c>
      <c r="B18" s="194"/>
      <c r="C18" s="114">
        <v>41015</v>
      </c>
      <c r="D18" s="111">
        <v>30.808</v>
      </c>
      <c r="E18" s="111">
        <v>29.962</v>
      </c>
      <c r="F18" s="111">
        <v>32.212000000000003</v>
      </c>
      <c r="G18" s="111">
        <v>35.4985</v>
      </c>
      <c r="H18" s="111">
        <v>31.518000000000001</v>
      </c>
      <c r="I18" s="111">
        <v>32.297600000000003</v>
      </c>
    </row>
    <row r="19" spans="1:9" ht="11.25">
      <c r="A19" s="23">
        <f t="shared" si="0"/>
        <v>4</v>
      </c>
      <c r="B19" s="194"/>
      <c r="C19" s="114">
        <v>41022</v>
      </c>
      <c r="D19" s="111">
        <v>30.882000000000001</v>
      </c>
      <c r="E19" s="111">
        <v>29.922000000000001</v>
      </c>
      <c r="F19" s="111">
        <v>32.246000000000002</v>
      </c>
      <c r="G19" s="111">
        <v>35.058</v>
      </c>
      <c r="H19" s="111">
        <v>31.652000000000001</v>
      </c>
      <c r="I19" s="111">
        <v>32.219499999999996</v>
      </c>
    </row>
    <row r="20" spans="1:9" ht="11.25">
      <c r="A20" s="23">
        <f t="shared" si="0"/>
        <v>4</v>
      </c>
      <c r="B20" s="194"/>
      <c r="C20" s="114">
        <v>41029</v>
      </c>
      <c r="D20" s="111">
        <v>30.794</v>
      </c>
      <c r="E20" s="111">
        <v>29.992000000000001</v>
      </c>
      <c r="F20" s="111">
        <v>32.314</v>
      </c>
      <c r="G20" s="111">
        <v>34.79</v>
      </c>
      <c r="H20" s="111">
        <v>31.722000000000001</v>
      </c>
      <c r="I20" s="111">
        <v>32.204500000000003</v>
      </c>
    </row>
    <row r="21" spans="1:9" ht="11.25">
      <c r="A21" s="23">
        <f t="shared" si="0"/>
        <v>5</v>
      </c>
      <c r="B21" s="194" t="str">
        <f>VLOOKUP(A21,Month!A:B,2,FALSE)</f>
        <v>May</v>
      </c>
      <c r="C21" s="114">
        <v>41036</v>
      </c>
      <c r="D21" s="111">
        <v>31.032</v>
      </c>
      <c r="E21" s="111">
        <v>30.167999999999999</v>
      </c>
      <c r="F21" s="111">
        <v>32.322000000000003</v>
      </c>
      <c r="G21" s="111">
        <v>34.314</v>
      </c>
      <c r="H21" s="111">
        <v>32.293999999999997</v>
      </c>
      <c r="I21" s="111">
        <v>32.274500000000003</v>
      </c>
    </row>
    <row r="22" spans="1:9" ht="11.25">
      <c r="A22" s="23">
        <f t="shared" si="0"/>
        <v>5</v>
      </c>
      <c r="B22" s="194"/>
      <c r="C22" s="114">
        <v>41043</v>
      </c>
      <c r="D22" s="111">
        <v>31.33</v>
      </c>
      <c r="E22" s="111">
        <v>30.268000000000001</v>
      </c>
      <c r="F22" s="111">
        <v>32.356000000000002</v>
      </c>
      <c r="G22" s="111">
        <v>34.125999999999998</v>
      </c>
      <c r="H22" s="111">
        <v>31.986000000000001</v>
      </c>
      <c r="I22" s="111">
        <v>32.183999999999997</v>
      </c>
    </row>
    <row r="23" spans="1:9" ht="11.25">
      <c r="A23" s="23">
        <f t="shared" si="0"/>
        <v>5</v>
      </c>
      <c r="B23" s="194"/>
      <c r="C23" s="114">
        <v>41050</v>
      </c>
      <c r="D23" s="111">
        <v>31.478000000000002</v>
      </c>
      <c r="E23" s="111">
        <v>30.404</v>
      </c>
      <c r="F23" s="111">
        <v>32.462000000000003</v>
      </c>
      <c r="G23" s="111">
        <v>34.174999999999997</v>
      </c>
      <c r="H23" s="111">
        <v>32.3125</v>
      </c>
      <c r="I23" s="111">
        <v>32.2378</v>
      </c>
    </row>
    <row r="24" spans="1:9" ht="11.25">
      <c r="A24" s="23">
        <f t="shared" si="0"/>
        <v>5</v>
      </c>
      <c r="B24" s="194"/>
      <c r="C24" s="114">
        <v>41057</v>
      </c>
      <c r="D24" s="111">
        <v>31.732500000000002</v>
      </c>
      <c r="E24" s="111">
        <v>30.274999999999999</v>
      </c>
      <c r="F24" s="111">
        <v>32.56</v>
      </c>
      <c r="G24" s="111">
        <v>34.1</v>
      </c>
      <c r="H24" s="111">
        <v>32.777999999999999</v>
      </c>
      <c r="I24" s="111">
        <v>32.540599999999998</v>
      </c>
    </row>
    <row r="25" spans="1:9" ht="11.25">
      <c r="A25" s="23">
        <f t="shared" si="0"/>
        <v>6</v>
      </c>
      <c r="B25" s="194" t="str">
        <f>VLOOKUP(A25,Month!A:B,2,FALSE)</f>
        <v>June</v>
      </c>
      <c r="C25" s="114">
        <v>41064</v>
      </c>
      <c r="D25" s="111">
        <v>31.51</v>
      </c>
      <c r="E25" s="111">
        <v>30.34</v>
      </c>
      <c r="F25" s="111">
        <v>32.54</v>
      </c>
      <c r="G25" s="111">
        <v>34.119999999999997</v>
      </c>
      <c r="H25" s="111">
        <v>33.103999999999999</v>
      </c>
      <c r="I25" s="111">
        <v>32.526000000000003</v>
      </c>
    </row>
    <row r="26" spans="1:9" ht="11.25">
      <c r="A26" s="23">
        <f t="shared" si="0"/>
        <v>6</v>
      </c>
      <c r="B26" s="194"/>
      <c r="C26" s="114">
        <v>41071</v>
      </c>
      <c r="D26" s="111">
        <v>31.524000000000001</v>
      </c>
      <c r="E26" s="111">
        <v>30.457999999999998</v>
      </c>
      <c r="F26" s="111">
        <v>32.356000000000002</v>
      </c>
      <c r="G26" s="111">
        <v>34.118000000000002</v>
      </c>
      <c r="H26" s="111">
        <v>33.271999999999998</v>
      </c>
      <c r="I26" s="111">
        <v>32.551000000000002</v>
      </c>
    </row>
    <row r="27" spans="1:9" ht="11.25">
      <c r="A27" s="23">
        <f t="shared" si="0"/>
        <v>6</v>
      </c>
      <c r="B27" s="194"/>
      <c r="C27" s="114">
        <v>41078</v>
      </c>
      <c r="D27" s="111">
        <v>31.577999999999999</v>
      </c>
      <c r="E27" s="111">
        <v>30.556000000000001</v>
      </c>
      <c r="F27" s="111">
        <v>32.274000000000001</v>
      </c>
      <c r="G27" s="111">
        <v>34.091999999999999</v>
      </c>
      <c r="H27" s="111">
        <v>33.508000000000003</v>
      </c>
      <c r="I27" s="111">
        <v>32.607500000000002</v>
      </c>
    </row>
    <row r="28" spans="1:9" ht="11.25">
      <c r="A28" s="23">
        <f t="shared" si="0"/>
        <v>6</v>
      </c>
      <c r="B28" s="194"/>
      <c r="C28" s="114">
        <v>41085</v>
      </c>
      <c r="D28" s="111">
        <v>31.792000000000002</v>
      </c>
      <c r="E28" s="111">
        <v>30.808</v>
      </c>
      <c r="F28" s="111">
        <v>32.262500000000003</v>
      </c>
      <c r="G28" s="111">
        <v>34.049999999999997</v>
      </c>
      <c r="H28" s="111">
        <v>33.3675</v>
      </c>
      <c r="I28" s="111">
        <v>32.515300000000003</v>
      </c>
    </row>
    <row r="29" spans="1:9" ht="11.25">
      <c r="A29" s="23">
        <f t="shared" si="0"/>
        <v>7</v>
      </c>
      <c r="B29" s="194" t="str">
        <f>VLOOKUP(A29,Month!A:B,2,FALSE)</f>
        <v>July</v>
      </c>
      <c r="C29" s="114">
        <v>41092</v>
      </c>
      <c r="D29" s="111">
        <v>31.545000000000002</v>
      </c>
      <c r="E29" s="111">
        <v>30.352499999999999</v>
      </c>
      <c r="F29" s="111">
        <v>32.354999999999997</v>
      </c>
      <c r="G29" s="111">
        <v>34.061999999999998</v>
      </c>
      <c r="H29" s="111">
        <v>33.628</v>
      </c>
      <c r="I29" s="111">
        <v>32.7378</v>
      </c>
    </row>
    <row r="30" spans="1:9" ht="11.25">
      <c r="A30" s="23">
        <f t="shared" si="0"/>
        <v>7</v>
      </c>
      <c r="B30" s="194"/>
      <c r="C30" s="114">
        <v>41099</v>
      </c>
      <c r="D30" s="111">
        <v>31.688800000000001</v>
      </c>
      <c r="E30" s="111">
        <v>30.158000000000001</v>
      </c>
      <c r="F30" s="111">
        <v>32.218000000000004</v>
      </c>
      <c r="G30" s="111">
        <v>34.088000000000001</v>
      </c>
      <c r="H30" s="111">
        <v>33.456000000000003</v>
      </c>
      <c r="I30" s="111">
        <v>32.479999999999997</v>
      </c>
    </row>
    <row r="31" spans="1:9" ht="11.25">
      <c r="A31" s="23">
        <f t="shared" si="0"/>
        <v>7</v>
      </c>
      <c r="B31" s="194"/>
      <c r="C31" s="114">
        <v>41106</v>
      </c>
      <c r="D31" s="111">
        <v>31.62</v>
      </c>
      <c r="E31" s="111">
        <v>29.896000000000001</v>
      </c>
      <c r="F31" s="111">
        <v>32.195999999999998</v>
      </c>
      <c r="G31" s="111">
        <v>33.978000000000002</v>
      </c>
      <c r="H31" s="111">
        <v>33.39</v>
      </c>
      <c r="I31" s="111">
        <v>32.365000000000002</v>
      </c>
    </row>
    <row r="32" spans="1:9" ht="11.25">
      <c r="A32" s="23">
        <f t="shared" si="0"/>
        <v>7</v>
      </c>
      <c r="B32" s="194"/>
      <c r="C32" s="114">
        <v>41113</v>
      </c>
      <c r="D32" s="111">
        <v>31.64</v>
      </c>
      <c r="E32" s="111">
        <v>29.713999999999999</v>
      </c>
      <c r="F32" s="111">
        <v>32.122</v>
      </c>
      <c r="G32" s="111">
        <v>33.996000000000002</v>
      </c>
      <c r="H32" s="111">
        <v>33.481999999999999</v>
      </c>
      <c r="I32" s="111">
        <v>32.328499999999998</v>
      </c>
    </row>
    <row r="33" spans="1:9" ht="11.25">
      <c r="A33" s="23">
        <f t="shared" si="0"/>
        <v>7</v>
      </c>
      <c r="B33" s="194"/>
      <c r="C33" s="114">
        <v>41120</v>
      </c>
      <c r="D33" s="111">
        <v>31.553999999999998</v>
      </c>
      <c r="E33" s="111">
        <v>29.742000000000001</v>
      </c>
      <c r="F33" s="111">
        <v>31.988</v>
      </c>
      <c r="G33" s="111">
        <v>33.978000000000002</v>
      </c>
      <c r="H33" s="111">
        <v>33.566000000000003</v>
      </c>
      <c r="I33" s="111">
        <v>32.3185</v>
      </c>
    </row>
    <row r="34" spans="1:9" ht="11.25">
      <c r="A34" s="23">
        <f t="shared" si="0"/>
        <v>8</v>
      </c>
      <c r="B34" s="194" t="str">
        <f>VLOOKUP(A34,Month!A:B,2,FALSE)</f>
        <v>August</v>
      </c>
      <c r="C34" s="114">
        <v>41127</v>
      </c>
      <c r="D34" s="111">
        <v>31.462</v>
      </c>
      <c r="E34" s="111">
        <v>29.93</v>
      </c>
      <c r="F34" s="111">
        <v>31.87</v>
      </c>
      <c r="G34" s="111">
        <v>34.012</v>
      </c>
      <c r="H34" s="111">
        <v>33.683999999999997</v>
      </c>
      <c r="I34" s="111">
        <v>32.374000000000002</v>
      </c>
    </row>
    <row r="35" spans="1:9" ht="11.25">
      <c r="A35" s="23">
        <f t="shared" si="0"/>
        <v>8</v>
      </c>
      <c r="B35" s="194"/>
      <c r="C35" s="114">
        <v>41134</v>
      </c>
      <c r="D35" s="111">
        <v>31.47</v>
      </c>
      <c r="E35" s="111">
        <v>29.84</v>
      </c>
      <c r="F35" s="111">
        <v>31.526</v>
      </c>
      <c r="G35" s="111">
        <v>34.043999999999997</v>
      </c>
      <c r="H35" s="111">
        <v>33.966000000000001</v>
      </c>
      <c r="I35" s="111">
        <v>32.344000000000001</v>
      </c>
    </row>
    <row r="36" spans="1:9" ht="11.25">
      <c r="A36" s="23">
        <f t="shared" si="0"/>
        <v>8</v>
      </c>
      <c r="B36" s="194"/>
      <c r="C36" s="114">
        <v>41141</v>
      </c>
      <c r="D36" s="111">
        <v>31.326000000000001</v>
      </c>
      <c r="E36" s="111">
        <v>29.92</v>
      </c>
      <c r="F36" s="111">
        <v>31.324000000000002</v>
      </c>
      <c r="G36" s="111">
        <v>33.94</v>
      </c>
      <c r="H36" s="111">
        <v>34.119999999999997</v>
      </c>
      <c r="I36" s="111">
        <v>32.326000000000001</v>
      </c>
    </row>
    <row r="37" spans="1:9" ht="11.25">
      <c r="A37" s="23">
        <f t="shared" si="0"/>
        <v>8</v>
      </c>
      <c r="B37" s="194"/>
      <c r="C37" s="114">
        <v>41148</v>
      </c>
      <c r="D37" s="111">
        <v>31.306000000000001</v>
      </c>
      <c r="E37" s="111">
        <v>29.942</v>
      </c>
      <c r="F37" s="111">
        <v>31.138000000000002</v>
      </c>
      <c r="G37" s="111">
        <v>34.024000000000001</v>
      </c>
      <c r="H37" s="111">
        <v>34.44</v>
      </c>
      <c r="I37" s="111">
        <v>32.277900000000002</v>
      </c>
    </row>
    <row r="38" spans="1:9" ht="11.25">
      <c r="A38" s="23">
        <f t="shared" si="0"/>
        <v>9</v>
      </c>
      <c r="B38" s="194" t="str">
        <f>VLOOKUP(A38,Month!A:B,2,FALSE)</f>
        <v>September</v>
      </c>
      <c r="C38" s="114">
        <v>41155</v>
      </c>
      <c r="D38" s="111">
        <v>31.19</v>
      </c>
      <c r="E38" s="111">
        <v>29.982500000000002</v>
      </c>
      <c r="F38" s="111">
        <v>30.802499999999998</v>
      </c>
      <c r="G38" s="111">
        <v>33.99</v>
      </c>
      <c r="H38" s="111">
        <v>34.585999999999999</v>
      </c>
      <c r="I38" s="111">
        <v>32.4724</v>
      </c>
    </row>
    <row r="39" spans="1:9" ht="11.25">
      <c r="A39" s="23">
        <f t="shared" si="0"/>
        <v>9</v>
      </c>
      <c r="B39" s="194"/>
      <c r="C39" s="114">
        <v>41162</v>
      </c>
      <c r="D39" s="111">
        <v>30.96</v>
      </c>
      <c r="E39" s="111">
        <v>30.244</v>
      </c>
      <c r="F39" s="111">
        <v>30.664000000000001</v>
      </c>
      <c r="G39" s="111">
        <v>33.792000000000002</v>
      </c>
      <c r="H39" s="111">
        <v>34.244</v>
      </c>
      <c r="I39" s="111">
        <v>32.235999999999997</v>
      </c>
    </row>
    <row r="40" spans="1:9" ht="11.25">
      <c r="A40" s="23">
        <f t="shared" si="0"/>
        <v>9</v>
      </c>
      <c r="B40" s="194"/>
      <c r="C40" s="114">
        <v>41169</v>
      </c>
      <c r="D40" s="111">
        <v>30.82</v>
      </c>
      <c r="E40" s="111">
        <v>30.597999999999999</v>
      </c>
      <c r="F40" s="111">
        <v>30.594000000000001</v>
      </c>
      <c r="G40" s="111">
        <v>33.590000000000003</v>
      </c>
      <c r="H40" s="111">
        <v>33.863999999999997</v>
      </c>
      <c r="I40" s="111">
        <v>32.161499999999997</v>
      </c>
    </row>
    <row r="41" spans="1:9" ht="11.25">
      <c r="A41" s="23">
        <f t="shared" si="0"/>
        <v>9</v>
      </c>
      <c r="B41" s="194"/>
      <c r="C41" s="114">
        <v>41176</v>
      </c>
      <c r="D41" s="111">
        <v>30.902000000000001</v>
      </c>
      <c r="E41" s="111">
        <v>31.044</v>
      </c>
      <c r="F41" s="111">
        <v>30.29</v>
      </c>
      <c r="G41" s="111">
        <v>33.503999999999998</v>
      </c>
      <c r="H41" s="111">
        <v>33.99</v>
      </c>
      <c r="I41" s="111">
        <v>32.207000000000001</v>
      </c>
    </row>
    <row r="42" spans="1:9" ht="11.25">
      <c r="A42" s="23">
        <f t="shared" si="0"/>
        <v>10</v>
      </c>
      <c r="B42" s="194" t="str">
        <f>VLOOKUP(A42,Month!A:B,2,FALSE)</f>
        <v>October</v>
      </c>
      <c r="C42" s="114">
        <v>41183</v>
      </c>
      <c r="D42" s="111">
        <v>30.622</v>
      </c>
      <c r="E42" s="111">
        <v>31.076000000000001</v>
      </c>
      <c r="F42" s="111">
        <v>29.902000000000001</v>
      </c>
      <c r="G42" s="111">
        <v>33.317999999999998</v>
      </c>
      <c r="H42" s="111">
        <v>34.368000000000002</v>
      </c>
      <c r="I42" s="111">
        <v>32.165999999999997</v>
      </c>
    </row>
    <row r="43" spans="1:9" ht="11.25">
      <c r="A43" s="23">
        <f t="shared" si="0"/>
        <v>10</v>
      </c>
      <c r="B43" s="194"/>
      <c r="C43" s="114">
        <v>41190</v>
      </c>
      <c r="D43" s="111">
        <v>30.67</v>
      </c>
      <c r="E43" s="111">
        <v>30.832000000000001</v>
      </c>
      <c r="F43" s="111">
        <v>29.745999999999999</v>
      </c>
      <c r="G43" s="111">
        <v>33.380000000000003</v>
      </c>
      <c r="H43" s="111">
        <v>34.130000000000003</v>
      </c>
      <c r="I43" s="111">
        <v>31.911100000000001</v>
      </c>
    </row>
    <row r="44" spans="1:9" ht="11.25">
      <c r="A44" s="23">
        <f t="shared" si="0"/>
        <v>10</v>
      </c>
      <c r="B44" s="194"/>
      <c r="C44" s="114">
        <v>41197</v>
      </c>
      <c r="D44" s="111"/>
      <c r="E44" s="111">
        <v>30.763999999999999</v>
      </c>
      <c r="F44" s="111">
        <v>29.814</v>
      </c>
      <c r="G44" s="111">
        <v>33.392000000000003</v>
      </c>
      <c r="H44" s="111">
        <v>34.475999999999999</v>
      </c>
      <c r="I44" s="111">
        <v>32.111499999999999</v>
      </c>
    </row>
    <row r="45" spans="1:9" ht="11.25">
      <c r="A45" s="23">
        <f t="shared" si="0"/>
        <v>10</v>
      </c>
      <c r="B45" s="194"/>
      <c r="C45" s="114">
        <v>41204</v>
      </c>
      <c r="D45" s="111"/>
      <c r="E45" s="111">
        <v>30.681999999999999</v>
      </c>
      <c r="F45" s="111">
        <v>29.797999999999998</v>
      </c>
      <c r="G45" s="111">
        <v>33.405999999999999</v>
      </c>
      <c r="H45" s="111">
        <v>34.822000000000003</v>
      </c>
      <c r="I45" s="111">
        <v>32.177</v>
      </c>
    </row>
    <row r="46" spans="1:9" ht="11.25">
      <c r="A46" s="23">
        <f t="shared" si="0"/>
        <v>10</v>
      </c>
      <c r="B46" s="194"/>
      <c r="C46" s="114">
        <v>41211</v>
      </c>
      <c r="D46" s="111"/>
      <c r="E46" s="111">
        <v>30.734000000000002</v>
      </c>
      <c r="F46" s="111">
        <v>29.606000000000002</v>
      </c>
      <c r="G46" s="111">
        <v>33.411999999999999</v>
      </c>
      <c r="H46" s="111">
        <v>34.94</v>
      </c>
      <c r="I46" s="111">
        <v>32.173000000000002</v>
      </c>
    </row>
    <row r="47" spans="1:9" ht="11.25">
      <c r="A47" s="23">
        <f t="shared" si="0"/>
        <v>11</v>
      </c>
      <c r="B47" s="194" t="str">
        <f>VLOOKUP(A47,Month!A:B,2,FALSE)</f>
        <v>November</v>
      </c>
      <c r="C47" s="114">
        <v>41218</v>
      </c>
      <c r="D47" s="111"/>
      <c r="E47" s="111">
        <v>30.731999999999999</v>
      </c>
      <c r="F47" s="111">
        <v>29.52</v>
      </c>
      <c r="G47" s="111">
        <v>33.29</v>
      </c>
      <c r="H47" s="111">
        <v>34.909999999999997</v>
      </c>
      <c r="I47" s="111">
        <v>31.965800000000002</v>
      </c>
    </row>
    <row r="48" spans="1:9" ht="11.25">
      <c r="A48" s="23">
        <f t="shared" si="0"/>
        <v>11</v>
      </c>
      <c r="B48" s="194"/>
      <c r="C48" s="114">
        <v>41225</v>
      </c>
      <c r="D48" s="111"/>
      <c r="E48" s="111">
        <v>30.852</v>
      </c>
      <c r="F48" s="111">
        <v>29.827999999999999</v>
      </c>
      <c r="G48" s="111">
        <v>33.188000000000002</v>
      </c>
      <c r="H48" s="111">
        <v>35.04</v>
      </c>
      <c r="I48" s="111">
        <v>32.226999999999997</v>
      </c>
    </row>
    <row r="49" spans="1:9" ht="11.25">
      <c r="A49" s="23">
        <f t="shared" si="0"/>
        <v>11</v>
      </c>
      <c r="B49" s="194"/>
      <c r="C49" s="114">
        <v>41232</v>
      </c>
      <c r="D49" s="111"/>
      <c r="E49" s="111">
        <v>31.26</v>
      </c>
      <c r="F49" s="111">
        <v>29.936699999999998</v>
      </c>
      <c r="G49" s="111">
        <v>33.197499999999998</v>
      </c>
      <c r="H49" s="111">
        <v>35.213299999999997</v>
      </c>
      <c r="I49" s="111">
        <v>32.377099999999999</v>
      </c>
    </row>
    <row r="50" spans="1:9" ht="11.25">
      <c r="A50" s="23">
        <f t="shared" si="0"/>
        <v>11</v>
      </c>
      <c r="B50" s="194"/>
      <c r="C50" s="114">
        <v>41239</v>
      </c>
      <c r="D50" s="111"/>
      <c r="E50" s="111">
        <v>30.992000000000001</v>
      </c>
      <c r="F50" s="111">
        <v>30.102</v>
      </c>
      <c r="G50" s="111">
        <v>33.154000000000003</v>
      </c>
      <c r="H50" s="111">
        <v>35.607999999999997</v>
      </c>
      <c r="I50" s="111">
        <v>32.463999999999999</v>
      </c>
    </row>
    <row r="51" spans="1:9" ht="11.25">
      <c r="A51" s="23">
        <f t="shared" si="0"/>
        <v>12</v>
      </c>
      <c r="B51" s="194" t="str">
        <f>VLOOKUP(A51,Month!A:B,2,FALSE)</f>
        <v>December</v>
      </c>
      <c r="C51" s="114">
        <v>41246</v>
      </c>
      <c r="D51" s="111"/>
      <c r="E51" s="111">
        <v>30.77</v>
      </c>
      <c r="F51" s="111">
        <v>30.032</v>
      </c>
      <c r="G51" s="111">
        <v>33.06</v>
      </c>
      <c r="H51" s="111">
        <v>35.258000000000003</v>
      </c>
      <c r="I51" s="111">
        <v>32.28</v>
      </c>
    </row>
    <row r="52" spans="1:9" ht="11.25">
      <c r="A52" s="23">
        <f t="shared" si="0"/>
        <v>12</v>
      </c>
      <c r="B52" s="194"/>
      <c r="C52" s="114">
        <v>41253</v>
      </c>
      <c r="D52" s="111"/>
      <c r="E52" s="111">
        <v>31.242000000000001</v>
      </c>
      <c r="F52" s="111">
        <v>30.077999999999999</v>
      </c>
      <c r="G52" s="111">
        <v>33.177999999999997</v>
      </c>
      <c r="H52" s="111">
        <v>34.590000000000003</v>
      </c>
      <c r="I52" s="111">
        <v>32.271999999999998</v>
      </c>
    </row>
    <row r="53" spans="1:9" ht="11.25">
      <c r="A53" s="23">
        <f t="shared" si="0"/>
        <v>12</v>
      </c>
      <c r="B53" s="194"/>
      <c r="C53" s="114">
        <v>41260</v>
      </c>
      <c r="D53" s="111"/>
      <c r="E53" s="111">
        <v>31.202000000000002</v>
      </c>
      <c r="F53" s="111">
        <v>30.15</v>
      </c>
      <c r="G53" s="111">
        <v>33.284999999999997</v>
      </c>
      <c r="H53" s="111">
        <v>34.520000000000003</v>
      </c>
      <c r="I53" s="111">
        <v>32.081899999999997</v>
      </c>
    </row>
    <row r="54" spans="1:9" ht="11.25">
      <c r="A54" s="23">
        <f t="shared" si="0"/>
        <v>12</v>
      </c>
      <c r="B54" s="194"/>
      <c r="C54" s="114">
        <v>41267</v>
      </c>
      <c r="D54" s="111"/>
      <c r="E54" s="111">
        <v>31.522500000000001</v>
      </c>
      <c r="F54" s="111">
        <v>30.074999999999999</v>
      </c>
      <c r="G54" s="111">
        <v>33.325000000000003</v>
      </c>
      <c r="H54" s="111">
        <v>34.799999999999997</v>
      </c>
      <c r="I54" s="111">
        <v>32.2727</v>
      </c>
    </row>
    <row r="55" spans="1:9" ht="11.25">
      <c r="C55" s="111" t="s">
        <v>235</v>
      </c>
      <c r="D55" s="111">
        <f>SUBTOTAL(1,D2:D54)</f>
        <v>31.157848780487807</v>
      </c>
      <c r="E55" s="111">
        <v>30.455200000000001</v>
      </c>
      <c r="F55" s="111">
        <v>31.6599</v>
      </c>
      <c r="G55" s="111">
        <v>34.279400000000003</v>
      </c>
      <c r="H55" s="111">
        <v>32.943600000000004</v>
      </c>
      <c r="I55" s="111">
        <v>32.324100000000001</v>
      </c>
    </row>
  </sheetData>
  <mergeCells count="12">
    <mergeCell ref="B51:B54"/>
    <mergeCell ref="B25:B28"/>
    <mergeCell ref="B38:B41"/>
    <mergeCell ref="B47:B50"/>
    <mergeCell ref="B42:B46"/>
    <mergeCell ref="B34:B37"/>
    <mergeCell ref="B29:B33"/>
    <mergeCell ref="B21:B24"/>
    <mergeCell ref="B16:B20"/>
    <mergeCell ref="B12:B15"/>
    <mergeCell ref="B8:B11"/>
    <mergeCell ref="B2:B7"/>
  </mergeCell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dimension ref="A1:I55"/>
  <sheetViews>
    <sheetView topLeftCell="A17" workbookViewId="0">
      <selection activeCell="D197" sqref="D197:E199"/>
    </sheetView>
  </sheetViews>
  <sheetFormatPr defaultRowHeight="10.5"/>
  <cols>
    <col min="1" max="1" width="14.7109375" style="23" bestFit="1" customWidth="1"/>
    <col min="2" max="2" width="9.140625" style="23"/>
    <col min="3" max="3" width="14" style="171" bestFit="1" customWidth="1"/>
    <col min="4" max="5" width="13.7109375" style="23" bestFit="1" customWidth="1"/>
    <col min="6" max="16384" width="9.140625" style="23"/>
  </cols>
  <sheetData>
    <row r="1" spans="1:9" ht="11.25">
      <c r="A1" s="23" t="s">
        <v>107</v>
      </c>
      <c r="B1" s="23" t="s">
        <v>121</v>
      </c>
      <c r="C1" s="111"/>
      <c r="D1" s="111">
        <v>2012</v>
      </c>
      <c r="E1" s="111">
        <v>2011</v>
      </c>
      <c r="F1" s="111">
        <v>2010</v>
      </c>
      <c r="G1" s="111">
        <v>2009</v>
      </c>
      <c r="H1" s="111">
        <v>2008</v>
      </c>
      <c r="I1" s="162" t="s">
        <v>260</v>
      </c>
    </row>
    <row r="2" spans="1:9" ht="11.25">
      <c r="A2" s="23">
        <f>MONTH(C2)</f>
        <v>1</v>
      </c>
      <c r="B2" s="194" t="str">
        <f>VLOOKUP(A2,Month!A:B,2,FALSE)</f>
        <v>January</v>
      </c>
      <c r="C2" s="114">
        <v>40909</v>
      </c>
      <c r="D2" s="111"/>
      <c r="E2" s="111"/>
      <c r="F2" s="111"/>
      <c r="G2" s="111"/>
      <c r="H2" s="111"/>
      <c r="I2" s="111"/>
    </row>
    <row r="3" spans="1:9" ht="11.25">
      <c r="A3" s="23">
        <f t="shared" ref="A3:A54" si="0">MONTH(C3)</f>
        <v>1</v>
      </c>
      <c r="B3" s="194"/>
      <c r="C3" s="114">
        <v>40910</v>
      </c>
      <c r="D3" s="123">
        <v>21026.25</v>
      </c>
      <c r="E3" s="123">
        <v>19488</v>
      </c>
      <c r="F3" s="123">
        <v>18453</v>
      </c>
      <c r="G3" s="111"/>
      <c r="H3" s="111"/>
      <c r="I3" s="123">
        <v>18970.5</v>
      </c>
    </row>
    <row r="4" spans="1:9" ht="11.25">
      <c r="A4" s="23">
        <f t="shared" si="0"/>
        <v>1</v>
      </c>
      <c r="B4" s="194"/>
      <c r="C4" s="114">
        <v>40917</v>
      </c>
      <c r="D4" s="123">
        <v>21023.599999999999</v>
      </c>
      <c r="E4" s="123">
        <v>19483</v>
      </c>
      <c r="F4" s="123">
        <v>18464</v>
      </c>
      <c r="G4" s="111"/>
      <c r="H4" s="111"/>
      <c r="I4" s="123">
        <v>18973.5</v>
      </c>
    </row>
    <row r="5" spans="1:9" ht="11.25">
      <c r="A5" s="23">
        <f t="shared" si="0"/>
        <v>1</v>
      </c>
      <c r="B5" s="194"/>
      <c r="C5" s="114">
        <v>40924</v>
      </c>
      <c r="D5" s="123">
        <v>20912</v>
      </c>
      <c r="E5" s="123">
        <v>19492</v>
      </c>
      <c r="F5" s="123">
        <v>18436</v>
      </c>
      <c r="G5" s="111"/>
      <c r="H5" s="111"/>
      <c r="I5" s="123">
        <v>18964</v>
      </c>
    </row>
    <row r="6" spans="1:9" ht="11.25">
      <c r="A6" s="23">
        <f t="shared" si="0"/>
        <v>1</v>
      </c>
      <c r="B6" s="194"/>
      <c r="C6" s="114">
        <v>40931</v>
      </c>
      <c r="D6" s="123">
        <v>20834</v>
      </c>
      <c r="E6" s="123">
        <v>19495</v>
      </c>
      <c r="F6" s="123">
        <v>18440</v>
      </c>
      <c r="G6" s="111"/>
      <c r="H6" s="111"/>
      <c r="I6" s="123">
        <v>18967.5</v>
      </c>
    </row>
    <row r="7" spans="1:9" ht="11.25">
      <c r="A7" s="23">
        <f t="shared" si="0"/>
        <v>1</v>
      </c>
      <c r="B7" s="194"/>
      <c r="C7" s="114">
        <v>40938</v>
      </c>
      <c r="D7" s="123">
        <v>20956</v>
      </c>
      <c r="E7" s="123">
        <v>19491</v>
      </c>
      <c r="F7" s="123">
        <v>18466</v>
      </c>
      <c r="G7" s="111"/>
      <c r="H7" s="111"/>
      <c r="I7" s="123">
        <v>18978.5</v>
      </c>
    </row>
    <row r="8" spans="1:9" ht="11.25">
      <c r="A8" s="23">
        <f t="shared" si="0"/>
        <v>2</v>
      </c>
      <c r="B8" s="194" t="str">
        <f>VLOOKUP(A8,Month!A:B,2,FALSE)</f>
        <v>February</v>
      </c>
      <c r="C8" s="114">
        <v>40945</v>
      </c>
      <c r="D8" s="123">
        <v>20892</v>
      </c>
      <c r="E8" s="123">
        <v>19732</v>
      </c>
      <c r="F8" s="123">
        <v>18530</v>
      </c>
      <c r="G8" s="111"/>
      <c r="H8" s="111"/>
      <c r="I8" s="123">
        <v>19131</v>
      </c>
    </row>
    <row r="9" spans="1:9" ht="11.25">
      <c r="A9" s="23">
        <f t="shared" si="0"/>
        <v>2</v>
      </c>
      <c r="B9" s="194"/>
      <c r="C9" s="114">
        <v>40952</v>
      </c>
      <c r="D9" s="123">
        <v>20818</v>
      </c>
      <c r="E9" s="123">
        <v>20888</v>
      </c>
      <c r="F9" s="123">
        <v>18791</v>
      </c>
      <c r="G9" s="111"/>
      <c r="H9" s="111"/>
      <c r="I9" s="123">
        <v>19839.5</v>
      </c>
    </row>
    <row r="10" spans="1:9" ht="11.25">
      <c r="A10" s="23">
        <f t="shared" si="0"/>
        <v>2</v>
      </c>
      <c r="B10" s="194"/>
      <c r="C10" s="114">
        <v>40959</v>
      </c>
      <c r="D10" s="123">
        <v>20780</v>
      </c>
      <c r="E10" s="123">
        <v>20880</v>
      </c>
      <c r="F10" s="123">
        <v>18725</v>
      </c>
      <c r="G10" s="111"/>
      <c r="H10" s="111"/>
      <c r="I10" s="123">
        <v>19802.5</v>
      </c>
    </row>
    <row r="11" spans="1:9" ht="11.25">
      <c r="A11" s="23">
        <f t="shared" si="0"/>
        <v>2</v>
      </c>
      <c r="B11" s="194"/>
      <c r="C11" s="114">
        <v>40966</v>
      </c>
      <c r="D11" s="123">
        <v>20780</v>
      </c>
      <c r="E11" s="123">
        <v>20834</v>
      </c>
      <c r="F11" s="123">
        <v>18796</v>
      </c>
      <c r="G11" s="111"/>
      <c r="H11" s="111"/>
      <c r="I11" s="123">
        <v>19815</v>
      </c>
    </row>
    <row r="12" spans="1:9" ht="11.25">
      <c r="A12" s="23">
        <f t="shared" si="0"/>
        <v>3</v>
      </c>
      <c r="B12" s="194" t="str">
        <f>VLOOKUP(A12,Month!A:B,2,FALSE)</f>
        <v>March</v>
      </c>
      <c r="C12" s="114">
        <v>40973</v>
      </c>
      <c r="D12" s="123">
        <v>20815</v>
      </c>
      <c r="E12" s="123">
        <v>20856</v>
      </c>
      <c r="F12" s="123">
        <v>18893</v>
      </c>
      <c r="G12" s="111"/>
      <c r="H12" s="111"/>
      <c r="I12" s="123">
        <v>19874.5</v>
      </c>
    </row>
    <row r="13" spans="1:9" ht="11.25">
      <c r="A13" s="23">
        <f t="shared" si="0"/>
        <v>3</v>
      </c>
      <c r="B13" s="194"/>
      <c r="C13" s="114">
        <v>40980</v>
      </c>
      <c r="D13" s="123">
        <v>20762</v>
      </c>
      <c r="E13" s="123">
        <v>20847</v>
      </c>
      <c r="F13" s="123">
        <v>18755</v>
      </c>
      <c r="G13" s="111"/>
      <c r="H13" s="111"/>
      <c r="I13" s="123">
        <v>19801</v>
      </c>
    </row>
    <row r="14" spans="1:9" ht="11.25">
      <c r="A14" s="23">
        <f t="shared" si="0"/>
        <v>3</v>
      </c>
      <c r="B14" s="194"/>
      <c r="C14" s="114">
        <v>40987</v>
      </c>
      <c r="D14" s="123">
        <v>20880</v>
      </c>
      <c r="E14" s="123">
        <v>20867</v>
      </c>
      <c r="F14" s="123">
        <v>18821</v>
      </c>
      <c r="G14" s="111"/>
      <c r="H14" s="111"/>
      <c r="I14" s="123">
        <v>19844</v>
      </c>
    </row>
    <row r="15" spans="1:9" ht="11.25">
      <c r="A15" s="23">
        <f t="shared" si="0"/>
        <v>3</v>
      </c>
      <c r="B15" s="194"/>
      <c r="C15" s="114">
        <v>40994</v>
      </c>
      <c r="D15" s="123">
        <v>20835</v>
      </c>
      <c r="E15" s="123">
        <v>20888</v>
      </c>
      <c r="F15" s="123">
        <v>19045</v>
      </c>
      <c r="G15" s="111"/>
      <c r="H15" s="111"/>
      <c r="I15" s="123">
        <v>19966.5</v>
      </c>
    </row>
    <row r="16" spans="1:9" ht="11.25">
      <c r="A16" s="23">
        <f t="shared" si="0"/>
        <v>4</v>
      </c>
      <c r="B16" s="194" t="str">
        <f>VLOOKUP(A16,Month!A:B,2,FALSE)</f>
        <v>April</v>
      </c>
      <c r="C16" s="114">
        <v>41001</v>
      </c>
      <c r="D16" s="123">
        <v>20808</v>
      </c>
      <c r="E16" s="123">
        <v>20847</v>
      </c>
      <c r="F16" s="123">
        <v>19010</v>
      </c>
      <c r="G16" s="111"/>
      <c r="H16" s="111"/>
      <c r="I16" s="123">
        <v>19928.5</v>
      </c>
    </row>
    <row r="17" spans="1:9" ht="11.25">
      <c r="A17" s="23">
        <f t="shared" si="0"/>
        <v>4</v>
      </c>
      <c r="B17" s="194"/>
      <c r="C17" s="114">
        <v>41008</v>
      </c>
      <c r="D17" s="123">
        <v>20808</v>
      </c>
      <c r="E17" s="123">
        <v>20800.832999999999</v>
      </c>
      <c r="F17" s="123">
        <v>18973</v>
      </c>
      <c r="G17" s="111"/>
      <c r="H17" s="111"/>
      <c r="I17" s="123">
        <v>19970</v>
      </c>
    </row>
    <row r="18" spans="1:9" ht="11.25">
      <c r="A18" s="23">
        <f t="shared" si="0"/>
        <v>4</v>
      </c>
      <c r="B18" s="194"/>
      <c r="C18" s="114">
        <v>41015</v>
      </c>
      <c r="D18" s="123">
        <v>20787</v>
      </c>
      <c r="E18" s="123">
        <v>20888</v>
      </c>
      <c r="F18" s="123">
        <v>18942</v>
      </c>
      <c r="G18" s="123">
        <v>17789</v>
      </c>
      <c r="H18" s="111"/>
      <c r="I18" s="123">
        <v>19206.332999999999</v>
      </c>
    </row>
    <row r="19" spans="1:9" ht="11.25">
      <c r="A19" s="23">
        <f t="shared" si="0"/>
        <v>4</v>
      </c>
      <c r="B19" s="194"/>
      <c r="C19" s="114">
        <v>41022</v>
      </c>
      <c r="D19" s="123">
        <v>20820</v>
      </c>
      <c r="E19" s="123">
        <v>20670</v>
      </c>
      <c r="F19" s="123">
        <v>18917</v>
      </c>
      <c r="G19" s="123">
        <v>17774</v>
      </c>
      <c r="H19" s="111"/>
      <c r="I19" s="123">
        <v>19120.332999999999</v>
      </c>
    </row>
    <row r="20" spans="1:9" ht="11.25">
      <c r="A20" s="23">
        <f t="shared" si="0"/>
        <v>4</v>
      </c>
      <c r="B20" s="194"/>
      <c r="C20" s="114">
        <v>41029</v>
      </c>
      <c r="D20" s="123">
        <v>20830</v>
      </c>
      <c r="E20" s="123">
        <v>20597</v>
      </c>
      <c r="F20" s="123">
        <v>18934</v>
      </c>
      <c r="G20" s="123">
        <v>17591</v>
      </c>
      <c r="H20" s="111"/>
      <c r="I20" s="123">
        <v>19040.667000000001</v>
      </c>
    </row>
    <row r="21" spans="1:9" ht="11.25">
      <c r="A21" s="23">
        <f t="shared" si="0"/>
        <v>5</v>
      </c>
      <c r="B21" s="194" t="str">
        <f>VLOOKUP(A21,Month!A:B,2,FALSE)</f>
        <v>May</v>
      </c>
      <c r="C21" s="114">
        <v>41036</v>
      </c>
      <c r="D21" s="123">
        <v>20834</v>
      </c>
      <c r="E21" s="123">
        <v>20590</v>
      </c>
      <c r="F21" s="123">
        <v>18959</v>
      </c>
      <c r="G21" s="123">
        <v>17772</v>
      </c>
      <c r="H21" s="111"/>
      <c r="I21" s="123">
        <v>19107</v>
      </c>
    </row>
    <row r="22" spans="1:9" ht="11.25">
      <c r="A22" s="23">
        <f t="shared" si="0"/>
        <v>5</v>
      </c>
      <c r="B22" s="194"/>
      <c r="C22" s="114">
        <v>41043</v>
      </c>
      <c r="D22" s="123">
        <v>20821</v>
      </c>
      <c r="E22" s="123">
        <v>20675</v>
      </c>
      <c r="F22" s="123">
        <v>18960</v>
      </c>
      <c r="G22" s="123">
        <v>17780</v>
      </c>
      <c r="H22" s="111"/>
      <c r="I22" s="123">
        <v>19138.332999999999</v>
      </c>
    </row>
    <row r="23" spans="1:9" ht="11.25">
      <c r="A23" s="23">
        <f t="shared" si="0"/>
        <v>5</v>
      </c>
      <c r="B23" s="194"/>
      <c r="C23" s="114">
        <v>41050</v>
      </c>
      <c r="D23" s="123">
        <v>20827</v>
      </c>
      <c r="E23" s="123">
        <v>20598</v>
      </c>
      <c r="F23" s="123">
        <v>18970</v>
      </c>
      <c r="G23" s="123">
        <v>17771.25</v>
      </c>
      <c r="H23" s="111"/>
      <c r="I23" s="123">
        <v>19208.929</v>
      </c>
    </row>
    <row r="24" spans="1:9" ht="11.25">
      <c r="A24" s="23">
        <f t="shared" si="0"/>
        <v>5</v>
      </c>
      <c r="B24" s="194"/>
      <c r="C24" s="114">
        <v>41057</v>
      </c>
      <c r="D24" s="123">
        <v>20837.5</v>
      </c>
      <c r="E24" s="123">
        <v>20522.5</v>
      </c>
      <c r="F24" s="123">
        <v>18943.75</v>
      </c>
      <c r="G24" s="123">
        <v>17769</v>
      </c>
      <c r="H24" s="111"/>
      <c r="I24" s="123">
        <v>18977.691999999999</v>
      </c>
    </row>
    <row r="25" spans="1:9" ht="11.25">
      <c r="A25" s="23">
        <f t="shared" si="0"/>
        <v>6</v>
      </c>
      <c r="B25" s="194" t="str">
        <f>VLOOKUP(A25,Month!A:B,2,FALSE)</f>
        <v>June</v>
      </c>
      <c r="C25" s="114">
        <v>41064</v>
      </c>
      <c r="D25" s="123">
        <v>20940</v>
      </c>
      <c r="E25" s="123">
        <v>20548</v>
      </c>
      <c r="F25" s="123">
        <v>18954</v>
      </c>
      <c r="G25" s="123">
        <v>17599</v>
      </c>
      <c r="H25" s="111"/>
      <c r="I25" s="123">
        <v>19033.667000000001</v>
      </c>
    </row>
    <row r="26" spans="1:9" ht="11.25">
      <c r="A26" s="23">
        <f t="shared" si="0"/>
        <v>6</v>
      </c>
      <c r="B26" s="194"/>
      <c r="C26" s="114">
        <v>41071</v>
      </c>
      <c r="D26" s="123">
        <v>20914</v>
      </c>
      <c r="E26" s="123">
        <v>20595</v>
      </c>
      <c r="F26" s="123">
        <v>18937</v>
      </c>
      <c r="G26" s="123">
        <v>17605</v>
      </c>
      <c r="H26" s="111"/>
      <c r="I26" s="123">
        <v>19045.667000000001</v>
      </c>
    </row>
    <row r="27" spans="1:9" ht="11.25">
      <c r="A27" s="23">
        <f t="shared" si="0"/>
        <v>6</v>
      </c>
      <c r="B27" s="194"/>
      <c r="C27" s="114">
        <v>41078</v>
      </c>
      <c r="D27" s="123">
        <v>20910</v>
      </c>
      <c r="E27" s="123">
        <v>20586</v>
      </c>
      <c r="F27" s="123">
        <v>18942</v>
      </c>
      <c r="G27" s="123">
        <v>17594</v>
      </c>
      <c r="H27" s="111"/>
      <c r="I27" s="123">
        <v>19040.667000000001</v>
      </c>
    </row>
    <row r="28" spans="1:9" ht="11.25">
      <c r="A28" s="23">
        <f t="shared" si="0"/>
        <v>6</v>
      </c>
      <c r="B28" s="194"/>
      <c r="C28" s="114">
        <v>41085</v>
      </c>
      <c r="D28" s="123">
        <v>20850</v>
      </c>
      <c r="E28" s="123">
        <v>20546</v>
      </c>
      <c r="F28" s="123">
        <v>19000</v>
      </c>
      <c r="G28" s="123">
        <v>17324.25</v>
      </c>
      <c r="H28" s="111"/>
      <c r="I28" s="123">
        <v>19079</v>
      </c>
    </row>
    <row r="29" spans="1:9" ht="11.25">
      <c r="A29" s="23">
        <f t="shared" si="0"/>
        <v>7</v>
      </c>
      <c r="B29" s="194" t="str">
        <f>VLOOKUP(A29,Month!A:B,2,FALSE)</f>
        <v>July</v>
      </c>
      <c r="C29" s="114">
        <v>41092</v>
      </c>
      <c r="D29" s="123">
        <v>20847.5</v>
      </c>
      <c r="E29" s="123">
        <v>20575</v>
      </c>
      <c r="F29" s="123">
        <v>19085</v>
      </c>
      <c r="G29" s="123">
        <v>17800</v>
      </c>
      <c r="H29" s="111"/>
      <c r="I29" s="123">
        <v>19049.231</v>
      </c>
    </row>
    <row r="30" spans="1:9" ht="11.25">
      <c r="A30" s="23">
        <f t="shared" si="0"/>
        <v>7</v>
      </c>
      <c r="B30" s="194"/>
      <c r="C30" s="114">
        <v>41099</v>
      </c>
      <c r="D30" s="123">
        <v>20850</v>
      </c>
      <c r="E30" s="123">
        <v>20562</v>
      </c>
      <c r="F30" s="123">
        <v>19074</v>
      </c>
      <c r="G30" s="123">
        <v>17792</v>
      </c>
      <c r="H30" s="111"/>
      <c r="I30" s="123">
        <v>19142.667000000001</v>
      </c>
    </row>
    <row r="31" spans="1:9" ht="11.25">
      <c r="A31" s="23">
        <f t="shared" si="0"/>
        <v>7</v>
      </c>
      <c r="B31" s="194"/>
      <c r="C31" s="114">
        <v>41106</v>
      </c>
      <c r="D31" s="123">
        <v>20831</v>
      </c>
      <c r="E31" s="123">
        <v>20562</v>
      </c>
      <c r="F31" s="123">
        <v>19090</v>
      </c>
      <c r="G31" s="123">
        <v>17801</v>
      </c>
      <c r="H31" s="111"/>
      <c r="I31" s="123">
        <v>19151</v>
      </c>
    </row>
    <row r="32" spans="1:9" ht="11.25">
      <c r="A32" s="23">
        <f t="shared" si="0"/>
        <v>7</v>
      </c>
      <c r="B32" s="194"/>
      <c r="C32" s="114">
        <v>41113</v>
      </c>
      <c r="D32" s="123">
        <v>20846</v>
      </c>
      <c r="E32" s="123">
        <v>20562</v>
      </c>
      <c r="F32" s="123">
        <v>19066</v>
      </c>
      <c r="G32" s="123">
        <v>17813</v>
      </c>
      <c r="H32" s="111"/>
      <c r="I32" s="123">
        <v>19147</v>
      </c>
    </row>
    <row r="33" spans="1:9" ht="11.25">
      <c r="A33" s="23">
        <f t="shared" si="0"/>
        <v>7</v>
      </c>
      <c r="B33" s="194"/>
      <c r="C33" s="114">
        <v>41120</v>
      </c>
      <c r="D33" s="123">
        <v>20848</v>
      </c>
      <c r="E33" s="123">
        <v>20554</v>
      </c>
      <c r="F33" s="123">
        <v>19083</v>
      </c>
      <c r="G33" s="123">
        <v>17806</v>
      </c>
      <c r="H33" s="111"/>
      <c r="I33" s="123">
        <v>19147.667000000001</v>
      </c>
    </row>
    <row r="34" spans="1:9" ht="11.25">
      <c r="A34" s="23">
        <f t="shared" si="0"/>
        <v>8</v>
      </c>
      <c r="B34" s="194" t="str">
        <f>VLOOKUP(A34,Month!A:B,2,FALSE)</f>
        <v>August</v>
      </c>
      <c r="C34" s="114">
        <v>41127</v>
      </c>
      <c r="D34" s="123">
        <v>20836</v>
      </c>
      <c r="E34" s="123">
        <v>20751.599999999999</v>
      </c>
      <c r="F34" s="123">
        <v>19073</v>
      </c>
      <c r="G34" s="123">
        <v>17810</v>
      </c>
      <c r="H34" s="111"/>
      <c r="I34" s="123">
        <v>19211.532999999999</v>
      </c>
    </row>
    <row r="35" spans="1:9" ht="11.25">
      <c r="A35" s="23">
        <f t="shared" si="0"/>
        <v>8</v>
      </c>
      <c r="B35" s="194"/>
      <c r="C35" s="114">
        <v>41134</v>
      </c>
      <c r="D35" s="123">
        <v>20818</v>
      </c>
      <c r="E35" s="123">
        <v>20774</v>
      </c>
      <c r="F35" s="123">
        <v>19329</v>
      </c>
      <c r="G35" s="123">
        <v>17787</v>
      </c>
      <c r="H35" s="111"/>
      <c r="I35" s="123">
        <v>19296.667000000001</v>
      </c>
    </row>
    <row r="36" spans="1:9" ht="11.25">
      <c r="A36" s="23">
        <f t="shared" si="0"/>
        <v>8</v>
      </c>
      <c r="B36" s="194"/>
      <c r="C36" s="114">
        <v>41141</v>
      </c>
      <c r="D36" s="123">
        <v>20832</v>
      </c>
      <c r="E36" s="123">
        <v>20820</v>
      </c>
      <c r="F36" s="123">
        <v>19440</v>
      </c>
      <c r="G36" s="123">
        <v>17790</v>
      </c>
      <c r="H36" s="111"/>
      <c r="I36" s="123">
        <v>19350</v>
      </c>
    </row>
    <row r="37" spans="1:9" ht="11.25">
      <c r="A37" s="23">
        <f t="shared" si="0"/>
        <v>8</v>
      </c>
      <c r="B37" s="194"/>
      <c r="C37" s="114">
        <v>41148</v>
      </c>
      <c r="D37" s="123">
        <v>20832</v>
      </c>
      <c r="E37" s="123">
        <v>20817</v>
      </c>
      <c r="F37" s="123">
        <v>19393</v>
      </c>
      <c r="G37" s="123">
        <v>17793</v>
      </c>
      <c r="H37" s="111"/>
      <c r="I37" s="123">
        <v>19334.332999999999</v>
      </c>
    </row>
    <row r="38" spans="1:9" ht="11.25">
      <c r="A38" s="23">
        <f t="shared" si="0"/>
        <v>9</v>
      </c>
      <c r="B38" s="194" t="str">
        <f>VLOOKUP(A38,Month!A:B,2,FALSE)</f>
        <v>September</v>
      </c>
      <c r="C38" s="114">
        <v>41155</v>
      </c>
      <c r="D38" s="123">
        <v>20382.5</v>
      </c>
      <c r="E38" s="123">
        <v>20807.5</v>
      </c>
      <c r="F38" s="123">
        <v>19465</v>
      </c>
      <c r="G38" s="123">
        <v>17823.75</v>
      </c>
      <c r="H38" s="111"/>
      <c r="I38" s="123">
        <v>19365.417000000001</v>
      </c>
    </row>
    <row r="39" spans="1:9" ht="11.25">
      <c r="A39" s="23">
        <f t="shared" si="0"/>
        <v>9</v>
      </c>
      <c r="B39" s="194"/>
      <c r="C39" s="114">
        <v>41162</v>
      </c>
      <c r="D39" s="123">
        <v>20826</v>
      </c>
      <c r="E39" s="123">
        <v>20836</v>
      </c>
      <c r="F39" s="123">
        <v>19482</v>
      </c>
      <c r="G39" s="123">
        <v>17826</v>
      </c>
      <c r="H39" s="111"/>
      <c r="I39" s="123">
        <v>19381.332999999999</v>
      </c>
    </row>
    <row r="40" spans="1:9" ht="11.25">
      <c r="A40" s="23">
        <f t="shared" si="0"/>
        <v>9</v>
      </c>
      <c r="B40" s="194"/>
      <c r="C40" s="114">
        <v>41169</v>
      </c>
      <c r="D40" s="123">
        <v>20835</v>
      </c>
      <c r="E40" s="123">
        <v>20828</v>
      </c>
      <c r="F40" s="123">
        <v>19471</v>
      </c>
      <c r="G40" s="123">
        <v>17829</v>
      </c>
      <c r="H40" s="111"/>
      <c r="I40" s="123">
        <v>19376</v>
      </c>
    </row>
    <row r="41" spans="1:9" ht="11.25">
      <c r="A41" s="23">
        <f t="shared" si="0"/>
        <v>9</v>
      </c>
      <c r="B41" s="194"/>
      <c r="C41" s="114">
        <v>41176</v>
      </c>
      <c r="D41" s="123">
        <v>20850</v>
      </c>
      <c r="E41" s="123">
        <v>20822</v>
      </c>
      <c r="F41" s="123">
        <v>19465</v>
      </c>
      <c r="G41" s="123">
        <v>17834</v>
      </c>
      <c r="H41" s="111"/>
      <c r="I41" s="123">
        <v>19373.667000000001</v>
      </c>
    </row>
    <row r="42" spans="1:9" ht="11.25">
      <c r="A42" s="23">
        <f t="shared" si="0"/>
        <v>10</v>
      </c>
      <c r="B42" s="194" t="str">
        <f>VLOOKUP(A42,Month!A:B,2,FALSE)</f>
        <v>October</v>
      </c>
      <c r="C42" s="114">
        <v>41183</v>
      </c>
      <c r="D42" s="123">
        <v>20865</v>
      </c>
      <c r="E42" s="123">
        <v>20826</v>
      </c>
      <c r="F42" s="123">
        <v>19491</v>
      </c>
      <c r="G42" s="123">
        <v>17839</v>
      </c>
      <c r="H42" s="111"/>
      <c r="I42" s="123">
        <v>19385.332999999999</v>
      </c>
    </row>
    <row r="43" spans="1:9" ht="11.25">
      <c r="A43" s="23">
        <f t="shared" si="0"/>
        <v>10</v>
      </c>
      <c r="B43" s="194"/>
      <c r="C43" s="114">
        <v>41190</v>
      </c>
      <c r="D43" s="123">
        <v>20842</v>
      </c>
      <c r="E43" s="123">
        <v>20871</v>
      </c>
      <c r="F43" s="123">
        <v>19481</v>
      </c>
      <c r="G43" s="123">
        <v>17844</v>
      </c>
      <c r="H43" s="111"/>
      <c r="I43" s="123">
        <v>19398.667000000001</v>
      </c>
    </row>
    <row r="44" spans="1:9" ht="11.25">
      <c r="A44" s="23">
        <f t="shared" si="0"/>
        <v>10</v>
      </c>
      <c r="B44" s="194"/>
      <c r="C44" s="114">
        <v>41197</v>
      </c>
      <c r="D44" s="123"/>
      <c r="E44" s="123">
        <v>20925.400000000001</v>
      </c>
      <c r="F44" s="123">
        <v>19479</v>
      </c>
      <c r="G44" s="123">
        <v>17833</v>
      </c>
      <c r="H44" s="111"/>
      <c r="I44" s="123">
        <v>19412.467000000001</v>
      </c>
    </row>
    <row r="45" spans="1:9" ht="11.25">
      <c r="A45" s="23">
        <f t="shared" si="0"/>
        <v>10</v>
      </c>
      <c r="B45" s="194"/>
      <c r="C45" s="114">
        <v>41204</v>
      </c>
      <c r="D45" s="123"/>
      <c r="E45" s="123">
        <v>20938.400000000001</v>
      </c>
      <c r="F45" s="123">
        <v>19480</v>
      </c>
      <c r="G45" s="123">
        <v>17835</v>
      </c>
      <c r="H45" s="111"/>
      <c r="I45" s="123">
        <v>19417.8</v>
      </c>
    </row>
    <row r="46" spans="1:9" ht="11.25">
      <c r="A46" s="23">
        <f t="shared" si="0"/>
        <v>10</v>
      </c>
      <c r="B46" s="194"/>
      <c r="C46" s="114">
        <v>41211</v>
      </c>
      <c r="D46" s="123"/>
      <c r="E46" s="123">
        <v>21002</v>
      </c>
      <c r="F46" s="123">
        <v>19472</v>
      </c>
      <c r="G46" s="123">
        <v>17848</v>
      </c>
      <c r="H46" s="111"/>
      <c r="I46" s="123">
        <v>19440.667000000001</v>
      </c>
    </row>
    <row r="47" spans="1:9" ht="11.25">
      <c r="A47" s="23">
        <f t="shared" si="0"/>
        <v>11</v>
      </c>
      <c r="B47" s="194" t="str">
        <f>VLOOKUP(A47,Month!A:B,2,FALSE)</f>
        <v>November</v>
      </c>
      <c r="C47" s="114">
        <v>41218</v>
      </c>
      <c r="D47" s="123"/>
      <c r="E47" s="123">
        <v>21005</v>
      </c>
      <c r="F47" s="123">
        <v>19484</v>
      </c>
      <c r="G47" s="123">
        <v>17855</v>
      </c>
      <c r="H47" s="111"/>
      <c r="I47" s="123">
        <v>19448</v>
      </c>
    </row>
    <row r="48" spans="1:9" ht="11.25">
      <c r="A48" s="23">
        <f t="shared" si="0"/>
        <v>11</v>
      </c>
      <c r="B48" s="194"/>
      <c r="C48" s="114">
        <v>41225</v>
      </c>
      <c r="D48" s="123"/>
      <c r="E48" s="123">
        <v>21003</v>
      </c>
      <c r="F48" s="123">
        <v>19487</v>
      </c>
      <c r="G48" s="123">
        <v>17863</v>
      </c>
      <c r="H48" s="111"/>
      <c r="I48" s="123">
        <v>19451</v>
      </c>
    </row>
    <row r="49" spans="1:9" ht="11.25">
      <c r="A49" s="23">
        <f t="shared" si="0"/>
        <v>11</v>
      </c>
      <c r="B49" s="194"/>
      <c r="C49" s="114">
        <v>41232</v>
      </c>
      <c r="D49" s="123"/>
      <c r="E49" s="123">
        <v>21003.75</v>
      </c>
      <c r="F49" s="123">
        <v>19491.667000000001</v>
      </c>
      <c r="G49" s="123">
        <v>18400</v>
      </c>
      <c r="H49" s="111"/>
      <c r="I49" s="123">
        <v>19644.544999999998</v>
      </c>
    </row>
    <row r="50" spans="1:9" ht="11.25">
      <c r="A50" s="23">
        <f t="shared" si="0"/>
        <v>11</v>
      </c>
      <c r="B50" s="194"/>
      <c r="C50" s="114">
        <v>41239</v>
      </c>
      <c r="D50" s="123"/>
      <c r="E50" s="123">
        <v>21004</v>
      </c>
      <c r="F50" s="123">
        <v>19495</v>
      </c>
      <c r="G50" s="123">
        <v>18279</v>
      </c>
      <c r="H50" s="111"/>
      <c r="I50" s="123">
        <v>19592.667000000001</v>
      </c>
    </row>
    <row r="51" spans="1:9" ht="11.25">
      <c r="A51" s="23">
        <f t="shared" si="0"/>
        <v>12</v>
      </c>
      <c r="B51" s="194" t="str">
        <f>VLOOKUP(A51,Month!A:B,2,FALSE)</f>
        <v>December</v>
      </c>
      <c r="C51" s="114">
        <v>41246</v>
      </c>
      <c r="D51" s="123"/>
      <c r="E51" s="123">
        <v>21007</v>
      </c>
      <c r="F51" s="123">
        <v>19494</v>
      </c>
      <c r="G51" s="123">
        <v>18371</v>
      </c>
      <c r="H51" s="111"/>
      <c r="I51" s="123">
        <v>19624</v>
      </c>
    </row>
    <row r="52" spans="1:9" ht="11.25">
      <c r="A52" s="23">
        <f t="shared" si="0"/>
        <v>12</v>
      </c>
      <c r="B52" s="194"/>
      <c r="C52" s="114">
        <v>41253</v>
      </c>
      <c r="D52" s="123"/>
      <c r="E52" s="123">
        <v>21010</v>
      </c>
      <c r="F52" s="123">
        <v>19494</v>
      </c>
      <c r="G52" s="123">
        <v>18375</v>
      </c>
      <c r="H52" s="111"/>
      <c r="I52" s="123">
        <v>19626.332999999999</v>
      </c>
    </row>
    <row r="53" spans="1:9" ht="11.25">
      <c r="A53" s="23">
        <f t="shared" si="0"/>
        <v>12</v>
      </c>
      <c r="B53" s="194"/>
      <c r="C53" s="114">
        <v>41260</v>
      </c>
      <c r="D53" s="123"/>
      <c r="E53" s="123">
        <v>21008</v>
      </c>
      <c r="F53" s="123">
        <v>19493.75</v>
      </c>
      <c r="G53" s="123">
        <v>18457.5</v>
      </c>
      <c r="H53" s="111"/>
      <c r="I53" s="123">
        <v>19757.308000000001</v>
      </c>
    </row>
    <row r="54" spans="1:9" ht="11.25">
      <c r="A54" s="23">
        <f t="shared" si="0"/>
        <v>12</v>
      </c>
      <c r="B54" s="194"/>
      <c r="C54" s="114">
        <v>41267</v>
      </c>
      <c r="D54" s="123"/>
      <c r="E54" s="123">
        <v>21013.5</v>
      </c>
      <c r="F54" s="123">
        <v>19472.5</v>
      </c>
      <c r="G54" s="123">
        <v>18442.5</v>
      </c>
      <c r="H54" s="111"/>
      <c r="I54" s="123">
        <v>19642.832999999999</v>
      </c>
    </row>
    <row r="55" spans="1:9" ht="11.25">
      <c r="C55" s="111" t="s">
        <v>235</v>
      </c>
      <c r="D55" s="123">
        <f>SUBTOTAL(1,D2:D54)</f>
        <v>20840.032926829266</v>
      </c>
      <c r="E55" s="123">
        <v>20643.91</v>
      </c>
      <c r="F55" s="123">
        <v>19087.281999999999</v>
      </c>
      <c r="G55" s="123">
        <v>17862.330000000002</v>
      </c>
      <c r="H55" s="111"/>
      <c r="I55" s="123">
        <v>19360.300999999999</v>
      </c>
    </row>
  </sheetData>
  <mergeCells count="12">
    <mergeCell ref="B51:B54"/>
    <mergeCell ref="B25:B28"/>
    <mergeCell ref="B47:B50"/>
    <mergeCell ref="B42:B46"/>
    <mergeCell ref="B38:B41"/>
    <mergeCell ref="B34:B37"/>
    <mergeCell ref="B2:B7"/>
    <mergeCell ref="B29:B33"/>
    <mergeCell ref="B21:B24"/>
    <mergeCell ref="B16:B20"/>
    <mergeCell ref="B12:B15"/>
    <mergeCell ref="B8:B11"/>
  </mergeCells>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dimension ref="A1:M55"/>
  <sheetViews>
    <sheetView topLeftCell="A7" workbookViewId="0">
      <selection activeCell="D197" sqref="D197:E199"/>
    </sheetView>
  </sheetViews>
  <sheetFormatPr defaultRowHeight="12.75"/>
  <cols>
    <col min="1" max="2" width="9.140625" style="170"/>
    <col min="3" max="3" width="10.140625" style="170" bestFit="1" customWidth="1"/>
    <col min="4" max="16384" width="9.140625" style="170"/>
  </cols>
  <sheetData>
    <row r="1" spans="1:13">
      <c r="A1" s="22" t="s">
        <v>107</v>
      </c>
      <c r="B1" s="22" t="s">
        <v>121</v>
      </c>
      <c r="C1" s="130"/>
      <c r="D1" s="170">
        <v>2012</v>
      </c>
      <c r="E1" s="170">
        <v>2011</v>
      </c>
      <c r="F1" s="170">
        <v>2010</v>
      </c>
      <c r="G1" s="170">
        <v>2009</v>
      </c>
      <c r="H1" s="170">
        <v>2008</v>
      </c>
    </row>
    <row r="2" spans="1:13">
      <c r="A2" s="22">
        <v>1</v>
      </c>
      <c r="B2" s="197" t="str">
        <f>VLOOKUP(A2,Month!A:B,2,FALSE)</f>
        <v>January</v>
      </c>
      <c r="C2" s="114">
        <v>40903</v>
      </c>
      <c r="D2" s="123">
        <f>E54</f>
        <v>36.25</v>
      </c>
      <c r="E2" s="172"/>
      <c r="F2" s="172"/>
      <c r="G2" s="172">
        <v>20.7</v>
      </c>
      <c r="H2" s="172">
        <v>20.405250000000002</v>
      </c>
      <c r="J2" s="172"/>
      <c r="K2" s="172"/>
      <c r="L2" s="172"/>
      <c r="M2" s="172"/>
    </row>
    <row r="3" spans="1:13">
      <c r="A3" s="22">
        <f t="shared" ref="A3:A54" si="0">MONTH(C3)</f>
        <v>1</v>
      </c>
      <c r="B3" s="197"/>
      <c r="C3" s="114">
        <v>40910</v>
      </c>
      <c r="D3" s="172">
        <v>35.880000000000003</v>
      </c>
      <c r="E3" s="172">
        <v>38.75</v>
      </c>
      <c r="F3" s="172">
        <v>37.22</v>
      </c>
      <c r="G3" s="172">
        <v>20.46</v>
      </c>
      <c r="H3" s="172">
        <v>20.3018</v>
      </c>
      <c r="J3" s="172"/>
      <c r="K3" s="172"/>
      <c r="L3" s="172"/>
      <c r="M3" s="172"/>
    </row>
    <row r="4" spans="1:13">
      <c r="A4" s="22">
        <f t="shared" si="0"/>
        <v>1</v>
      </c>
      <c r="B4" s="197"/>
      <c r="C4" s="114">
        <v>40917</v>
      </c>
      <c r="D4" s="172">
        <v>34.71</v>
      </c>
      <c r="E4" s="172">
        <v>39.1</v>
      </c>
      <c r="F4" s="172">
        <v>38.260000000000005</v>
      </c>
      <c r="G4" s="172">
        <v>20.580000000000002</v>
      </c>
      <c r="H4" s="172">
        <v>20.202400000000001</v>
      </c>
      <c r="J4" s="172"/>
      <c r="K4" s="172"/>
      <c r="L4" s="172"/>
      <c r="M4" s="172"/>
    </row>
    <row r="5" spans="1:13">
      <c r="A5" s="22">
        <f t="shared" si="0"/>
        <v>1</v>
      </c>
      <c r="B5" s="197"/>
      <c r="C5" s="114">
        <v>40924</v>
      </c>
      <c r="D5" s="172">
        <v>34.21</v>
      </c>
      <c r="E5" s="172">
        <v>38.725000000000001</v>
      </c>
      <c r="F5" s="172">
        <v>41.8</v>
      </c>
      <c r="G5" s="172">
        <v>20.55</v>
      </c>
      <c r="H5" s="172">
        <v>20.105499999999999</v>
      </c>
      <c r="J5" s="172"/>
      <c r="K5" s="172"/>
      <c r="L5" s="172"/>
      <c r="M5" s="172"/>
    </row>
    <row r="6" spans="1:13">
      <c r="A6" s="22">
        <f t="shared" si="0"/>
        <v>1</v>
      </c>
      <c r="B6" s="197"/>
      <c r="C6" s="114">
        <v>40931</v>
      </c>
      <c r="D6" s="172">
        <v>34.25</v>
      </c>
      <c r="E6" s="172">
        <v>38.160000000000004</v>
      </c>
      <c r="F6" s="172">
        <v>42.1</v>
      </c>
      <c r="G6" s="172">
        <v>20.48</v>
      </c>
      <c r="H6" s="172">
        <v>20.064799999999998</v>
      </c>
      <c r="J6" s="172"/>
      <c r="K6" s="172"/>
      <c r="L6" s="172"/>
      <c r="M6" s="172"/>
    </row>
    <row r="7" spans="1:13">
      <c r="A7" s="22">
        <f t="shared" si="0"/>
        <v>1</v>
      </c>
      <c r="B7" s="197"/>
      <c r="C7" s="114">
        <v>40938</v>
      </c>
      <c r="D7" s="172">
        <v>34</v>
      </c>
      <c r="E7" s="172">
        <v>40</v>
      </c>
      <c r="F7" s="172">
        <v>40.700000000000003</v>
      </c>
      <c r="G7" s="172">
        <v>19.7</v>
      </c>
      <c r="H7" s="172">
        <v>19.764799999999997</v>
      </c>
      <c r="J7" s="172"/>
      <c r="K7" s="172"/>
      <c r="L7" s="172"/>
      <c r="M7" s="172"/>
    </row>
    <row r="8" spans="1:13">
      <c r="A8" s="22">
        <f t="shared" si="0"/>
        <v>2</v>
      </c>
      <c r="B8" s="197" t="str">
        <f>VLOOKUP(A8,Month!A:B,2,FALSE)</f>
        <v>February</v>
      </c>
      <c r="C8" s="114">
        <v>40945</v>
      </c>
      <c r="D8" s="172">
        <v>33.76</v>
      </c>
      <c r="E8" s="172">
        <v>40.019999999999996</v>
      </c>
      <c r="F8" s="172">
        <v>40.6</v>
      </c>
      <c r="G8" s="172">
        <v>20.2</v>
      </c>
      <c r="H8" s="172">
        <v>19.865400000000001</v>
      </c>
      <c r="J8" s="172"/>
      <c r="K8" s="172"/>
      <c r="L8" s="172"/>
      <c r="M8" s="172"/>
    </row>
    <row r="9" spans="1:13">
      <c r="A9" s="22">
        <f t="shared" si="0"/>
        <v>2</v>
      </c>
      <c r="B9" s="197"/>
      <c r="C9" s="114">
        <v>40952</v>
      </c>
      <c r="D9" s="172">
        <v>32.93</v>
      </c>
      <c r="E9" s="172">
        <v>40.260000000000005</v>
      </c>
      <c r="F9" s="172">
        <v>40.125</v>
      </c>
      <c r="G9" s="172">
        <v>20.3</v>
      </c>
      <c r="H9" s="172">
        <v>20.378500000000003</v>
      </c>
      <c r="J9" s="172"/>
      <c r="K9" s="172"/>
      <c r="L9" s="172"/>
      <c r="M9" s="172"/>
    </row>
    <row r="10" spans="1:13">
      <c r="A10" s="22">
        <f t="shared" si="0"/>
        <v>2</v>
      </c>
      <c r="B10" s="197"/>
      <c r="C10" s="114">
        <v>40959</v>
      </c>
      <c r="D10" s="172">
        <v>33.94</v>
      </c>
      <c r="E10" s="172">
        <v>39.549999999999997</v>
      </c>
      <c r="F10" s="172">
        <v>40.700000000000003</v>
      </c>
      <c r="G10" s="172">
        <v>19.940000000000001</v>
      </c>
      <c r="H10" s="172">
        <v>20.4238</v>
      </c>
      <c r="J10" s="172"/>
      <c r="K10" s="172"/>
      <c r="L10" s="172"/>
      <c r="M10" s="172"/>
    </row>
    <row r="11" spans="1:13">
      <c r="A11" s="22">
        <f t="shared" si="0"/>
        <v>2</v>
      </c>
      <c r="B11" s="197"/>
      <c r="C11" s="114">
        <v>40966</v>
      </c>
      <c r="D11" s="172">
        <v>34.979999999999997</v>
      </c>
      <c r="E11" s="172">
        <v>40.200000000000003</v>
      </c>
      <c r="F11" s="172">
        <v>37.9</v>
      </c>
      <c r="G11" s="172">
        <v>19.740000000000002</v>
      </c>
      <c r="H11" s="172">
        <v>20.762399999999996</v>
      </c>
      <c r="J11" s="172"/>
      <c r="K11" s="172"/>
      <c r="L11" s="172"/>
      <c r="M11" s="172"/>
    </row>
    <row r="12" spans="1:13">
      <c r="A12" s="22">
        <f t="shared" si="0"/>
        <v>3</v>
      </c>
      <c r="B12" s="197" t="str">
        <f>VLOOKUP(A12,Month!A:B,2,FALSE)</f>
        <v>March</v>
      </c>
      <c r="C12" s="114">
        <v>40973</v>
      </c>
      <c r="D12" s="172">
        <v>34.25</v>
      </c>
      <c r="E12" s="172">
        <v>39.65</v>
      </c>
      <c r="F12" s="172">
        <v>36.760000000000005</v>
      </c>
      <c r="G12" s="172">
        <v>19.619999999999997</v>
      </c>
      <c r="H12" s="172">
        <v>20.725000000000001</v>
      </c>
      <c r="J12" s="172"/>
      <c r="K12" s="172"/>
      <c r="L12" s="172"/>
      <c r="M12" s="172"/>
    </row>
    <row r="13" spans="1:13">
      <c r="A13" s="22">
        <f t="shared" si="0"/>
        <v>3</v>
      </c>
      <c r="B13" s="197"/>
      <c r="C13" s="114">
        <v>40980</v>
      </c>
      <c r="D13" s="172">
        <v>34.700000000000003</v>
      </c>
      <c r="E13" s="172">
        <v>39.92</v>
      </c>
      <c r="F13" s="172">
        <v>34.96</v>
      </c>
      <c r="G13" s="172">
        <v>19.559999999999999</v>
      </c>
      <c r="H13" s="172">
        <v>20.527249999999999</v>
      </c>
      <c r="J13" s="172"/>
      <c r="K13" s="172"/>
      <c r="L13" s="172"/>
      <c r="M13" s="172"/>
    </row>
    <row r="14" spans="1:13">
      <c r="A14" s="22">
        <f t="shared" si="0"/>
        <v>3</v>
      </c>
      <c r="B14" s="197"/>
      <c r="C14" s="114">
        <v>40987</v>
      </c>
      <c r="D14" s="172">
        <v>35</v>
      </c>
      <c r="E14" s="172">
        <v>40.32</v>
      </c>
      <c r="F14" s="172">
        <v>31.080000000000002</v>
      </c>
      <c r="G14" s="172">
        <v>21.06</v>
      </c>
      <c r="H14" s="172">
        <v>20.484400000000001</v>
      </c>
      <c r="J14" s="172"/>
      <c r="K14" s="172"/>
      <c r="L14" s="172"/>
      <c r="M14" s="172"/>
    </row>
    <row r="15" spans="1:13">
      <c r="A15" s="22">
        <f t="shared" si="0"/>
        <v>3</v>
      </c>
      <c r="B15" s="197"/>
      <c r="C15" s="114">
        <v>40994</v>
      </c>
      <c r="D15" s="172">
        <v>34.86</v>
      </c>
      <c r="E15" s="172">
        <v>40.04</v>
      </c>
      <c r="F15" s="172">
        <v>32.274999999999999</v>
      </c>
      <c r="G15" s="172">
        <v>21.259999999999998</v>
      </c>
      <c r="H15" s="172">
        <v>20.3428</v>
      </c>
      <c r="J15" s="172"/>
      <c r="K15" s="172"/>
      <c r="L15" s="172"/>
      <c r="M15" s="172"/>
    </row>
    <row r="16" spans="1:13">
      <c r="A16" s="22">
        <f t="shared" si="0"/>
        <v>4</v>
      </c>
      <c r="B16" s="197" t="str">
        <f>VLOOKUP(A16,Month!A:B,2,FALSE)</f>
        <v>April</v>
      </c>
      <c r="C16" s="114">
        <v>41001</v>
      </c>
      <c r="D16" s="172">
        <v>34.590000000000003</v>
      </c>
      <c r="E16" s="172">
        <v>39.54</v>
      </c>
      <c r="F16" s="172">
        <v>31.3</v>
      </c>
      <c r="G16" s="172">
        <v>21</v>
      </c>
      <c r="H16" s="172">
        <v>20.284600000000001</v>
      </c>
      <c r="J16" s="172"/>
      <c r="K16" s="172"/>
      <c r="L16" s="172"/>
      <c r="M16" s="172"/>
    </row>
    <row r="17" spans="1:13">
      <c r="A17" s="22">
        <f t="shared" si="0"/>
        <v>4</v>
      </c>
      <c r="B17" s="197"/>
      <c r="C17" s="114">
        <v>41008</v>
      </c>
      <c r="D17" s="172">
        <v>32.049999999999997</v>
      </c>
      <c r="E17" s="172">
        <v>38.6</v>
      </c>
      <c r="F17" s="172">
        <v>31.46</v>
      </c>
      <c r="G17" s="172">
        <v>21.82</v>
      </c>
      <c r="H17" s="172">
        <v>20.402999999999999</v>
      </c>
      <c r="J17" s="172"/>
      <c r="K17" s="172"/>
      <c r="L17" s="172"/>
      <c r="M17" s="172"/>
    </row>
    <row r="18" spans="1:13">
      <c r="A18" s="22">
        <f t="shared" si="0"/>
        <v>4</v>
      </c>
      <c r="B18" s="197"/>
      <c r="C18" s="114">
        <v>41015</v>
      </c>
      <c r="D18" s="172">
        <v>30.63</v>
      </c>
      <c r="E18" s="172">
        <v>37.954999999999998</v>
      </c>
      <c r="F18" s="172">
        <v>31.660000000000004</v>
      </c>
      <c r="G18" s="172">
        <v>21.68</v>
      </c>
      <c r="H18" s="172">
        <v>20.602399999999996</v>
      </c>
      <c r="J18" s="172"/>
      <c r="K18" s="172"/>
      <c r="L18" s="172"/>
      <c r="M18" s="172"/>
    </row>
    <row r="19" spans="1:13">
      <c r="A19" s="22">
        <f t="shared" si="0"/>
        <v>4</v>
      </c>
      <c r="B19" s="197"/>
      <c r="C19" s="114">
        <v>41022</v>
      </c>
      <c r="D19" s="172">
        <v>29.84</v>
      </c>
      <c r="E19" s="172">
        <v>37.380000000000003</v>
      </c>
      <c r="F19" s="172">
        <v>29.68</v>
      </c>
      <c r="G19" s="172">
        <v>21.9</v>
      </c>
      <c r="H19" s="172">
        <v>20.741800000000005</v>
      </c>
      <c r="J19" s="172"/>
      <c r="K19" s="172"/>
      <c r="L19" s="172"/>
      <c r="M19" s="172"/>
    </row>
    <row r="20" spans="1:13">
      <c r="A20" s="22">
        <f t="shared" si="0"/>
        <v>4</v>
      </c>
      <c r="B20" s="197"/>
      <c r="C20" s="114">
        <v>41029</v>
      </c>
      <c r="D20" s="172">
        <v>30.35</v>
      </c>
      <c r="E20" s="172">
        <v>36.010000000000005</v>
      </c>
      <c r="F20" s="172">
        <v>29.360000000000003</v>
      </c>
      <c r="G20" s="172">
        <v>21.7</v>
      </c>
      <c r="H20" s="172">
        <v>20.622799999999998</v>
      </c>
      <c r="J20" s="172"/>
      <c r="K20" s="172"/>
      <c r="L20" s="172"/>
      <c r="M20" s="172"/>
    </row>
    <row r="21" spans="1:13">
      <c r="A21" s="22">
        <f t="shared" si="0"/>
        <v>5</v>
      </c>
      <c r="B21" s="197" t="str">
        <f>VLOOKUP(A21,Month!A:B,2,FALSE)</f>
        <v>May</v>
      </c>
      <c r="C21" s="114">
        <v>41036</v>
      </c>
      <c r="D21" s="172">
        <v>30.65</v>
      </c>
      <c r="E21" s="172">
        <v>35.58</v>
      </c>
      <c r="F21" s="172">
        <v>29.76</v>
      </c>
      <c r="G21" s="172">
        <v>21.68</v>
      </c>
      <c r="H21" s="172">
        <v>20.8262</v>
      </c>
      <c r="J21" s="172"/>
      <c r="K21" s="172"/>
      <c r="L21" s="172"/>
      <c r="M21" s="172"/>
    </row>
    <row r="22" spans="1:13">
      <c r="A22" s="22">
        <f t="shared" si="0"/>
        <v>5</v>
      </c>
      <c r="B22" s="197"/>
      <c r="C22" s="114">
        <v>41043</v>
      </c>
      <c r="D22" s="172">
        <v>30.65</v>
      </c>
      <c r="E22" s="172">
        <v>35.622500000000002</v>
      </c>
      <c r="F22" s="172">
        <v>32.260000000000005</v>
      </c>
      <c r="G22" s="172">
        <v>22.259999999999998</v>
      </c>
      <c r="H22" s="172">
        <v>20.864799999999999</v>
      </c>
      <c r="J22" s="172"/>
      <c r="K22" s="172"/>
      <c r="L22" s="172"/>
      <c r="M22" s="172"/>
    </row>
    <row r="23" spans="1:13">
      <c r="A23" s="22">
        <f t="shared" si="0"/>
        <v>5</v>
      </c>
      <c r="B23" s="197"/>
      <c r="C23" s="114">
        <v>41050</v>
      </c>
      <c r="D23" s="172">
        <v>29.76</v>
      </c>
      <c r="E23" s="172">
        <v>35.049999999999997</v>
      </c>
      <c r="F23" s="172">
        <v>33.880000000000003</v>
      </c>
      <c r="G23" s="172">
        <v>22.1</v>
      </c>
      <c r="H23" s="172">
        <v>20.952500000000001</v>
      </c>
      <c r="J23" s="172"/>
      <c r="K23" s="172"/>
      <c r="L23" s="172"/>
      <c r="M23" s="172"/>
    </row>
    <row r="24" spans="1:13">
      <c r="A24" s="22">
        <f t="shared" si="0"/>
        <v>5</v>
      </c>
      <c r="B24" s="197"/>
      <c r="C24" s="114">
        <v>41057</v>
      </c>
      <c r="D24" s="172">
        <v>28.5</v>
      </c>
      <c r="E24" s="172">
        <v>35.03</v>
      </c>
      <c r="F24" s="172">
        <v>33.125</v>
      </c>
      <c r="G24" s="172">
        <v>21.68</v>
      </c>
      <c r="H24" s="172">
        <v>20.880800000000001</v>
      </c>
      <c r="J24" s="172"/>
      <c r="K24" s="172"/>
      <c r="L24" s="172"/>
      <c r="M24" s="172"/>
    </row>
    <row r="25" spans="1:13">
      <c r="A25" s="22">
        <f t="shared" si="0"/>
        <v>6</v>
      </c>
      <c r="B25" s="197" t="str">
        <f>VLOOKUP(A25,Month!A:B,2,FALSE)</f>
        <v>June</v>
      </c>
      <c r="C25" s="114">
        <v>41064</v>
      </c>
      <c r="D25" s="172">
        <v>29.9</v>
      </c>
      <c r="E25" s="172">
        <v>35.61</v>
      </c>
      <c r="F25" s="172">
        <v>32.5</v>
      </c>
      <c r="G25" s="172">
        <v>22.619999999999997</v>
      </c>
      <c r="H25" s="172">
        <v>21.463600000000003</v>
      </c>
      <c r="J25" s="172"/>
      <c r="K25" s="172"/>
      <c r="L25" s="172"/>
      <c r="M25" s="172"/>
    </row>
    <row r="26" spans="1:13">
      <c r="A26" s="22">
        <f t="shared" si="0"/>
        <v>6</v>
      </c>
      <c r="B26" s="197"/>
      <c r="C26" s="114">
        <v>41071</v>
      </c>
      <c r="D26" s="172">
        <v>28.95</v>
      </c>
      <c r="E26" s="172">
        <v>35.700000000000003</v>
      </c>
      <c r="F26" s="172">
        <v>32.56</v>
      </c>
      <c r="G26" s="172">
        <v>22.64</v>
      </c>
      <c r="H26" s="172">
        <v>21.783000000000001</v>
      </c>
      <c r="J26" s="172"/>
      <c r="K26" s="172"/>
      <c r="L26" s="172"/>
      <c r="M26" s="172"/>
    </row>
    <row r="27" spans="1:13">
      <c r="A27" s="22">
        <f t="shared" si="0"/>
        <v>6</v>
      </c>
      <c r="B27" s="197"/>
      <c r="C27" s="114">
        <v>41078</v>
      </c>
      <c r="D27" s="172">
        <v>28.4</v>
      </c>
      <c r="E27" s="172">
        <v>35.802</v>
      </c>
      <c r="F27" s="172">
        <v>34.06</v>
      </c>
      <c r="G27" s="172">
        <v>23.024999999999999</v>
      </c>
      <c r="H27" s="172">
        <v>22.253750000000004</v>
      </c>
      <c r="J27" s="172"/>
      <c r="K27" s="172"/>
      <c r="L27" s="172"/>
      <c r="M27" s="172"/>
    </row>
    <row r="28" spans="1:13">
      <c r="A28" s="22">
        <f t="shared" si="0"/>
        <v>6</v>
      </c>
      <c r="B28" s="197"/>
      <c r="C28" s="114">
        <v>41085</v>
      </c>
      <c r="D28" s="172">
        <v>28</v>
      </c>
      <c r="E28" s="172">
        <v>35.545000000000002</v>
      </c>
      <c r="F28" s="172">
        <v>34.04</v>
      </c>
      <c r="G28" s="172">
        <v>22.975000000000001</v>
      </c>
      <c r="H28" s="172">
        <v>23.93075</v>
      </c>
      <c r="J28" s="172"/>
      <c r="K28" s="172"/>
      <c r="L28" s="172"/>
      <c r="M28" s="172"/>
    </row>
    <row r="29" spans="1:13">
      <c r="A29" s="22">
        <f t="shared" si="0"/>
        <v>7</v>
      </c>
      <c r="B29" s="197" t="str">
        <f>VLOOKUP(A29,Month!A:B,2,FALSE)</f>
        <v>July</v>
      </c>
      <c r="C29" s="114">
        <v>41092</v>
      </c>
      <c r="D29" s="172">
        <v>28.28</v>
      </c>
      <c r="E29" s="172">
        <v>36.335999999999999</v>
      </c>
      <c r="F29" s="172">
        <v>32.450000000000003</v>
      </c>
      <c r="G29" s="172">
        <v>23.1</v>
      </c>
      <c r="H29" s="172">
        <v>22.581599999999998</v>
      </c>
      <c r="J29" s="172"/>
      <c r="K29" s="172"/>
      <c r="L29" s="172"/>
      <c r="M29" s="172"/>
    </row>
    <row r="30" spans="1:13">
      <c r="A30" s="22">
        <f t="shared" si="0"/>
        <v>7</v>
      </c>
      <c r="B30" s="197"/>
      <c r="C30" s="114">
        <v>41099</v>
      </c>
      <c r="D30" s="172">
        <v>28.83</v>
      </c>
      <c r="E30" s="172">
        <v>36.594000000000001</v>
      </c>
      <c r="F30" s="172">
        <v>31.660000000000004</v>
      </c>
      <c r="G30" s="172">
        <v>23.28</v>
      </c>
      <c r="H30" s="172">
        <v>23.823399999999999</v>
      </c>
      <c r="J30" s="172"/>
      <c r="K30" s="172"/>
      <c r="L30" s="172"/>
      <c r="M30" s="172"/>
    </row>
    <row r="31" spans="1:13">
      <c r="A31" s="22">
        <f t="shared" si="0"/>
        <v>7</v>
      </c>
      <c r="B31" s="197"/>
      <c r="C31" s="114">
        <v>41106</v>
      </c>
      <c r="D31" s="172">
        <v>29.4</v>
      </c>
      <c r="E31" s="172">
        <v>38.756</v>
      </c>
      <c r="F31" s="172">
        <v>33.86</v>
      </c>
      <c r="G31" s="172">
        <v>23.925000000000001</v>
      </c>
      <c r="H31" s="172">
        <v>24.181999999999999</v>
      </c>
      <c r="J31" s="172"/>
      <c r="K31" s="172"/>
      <c r="L31" s="172"/>
      <c r="M31" s="172"/>
    </row>
    <row r="32" spans="1:13">
      <c r="A32" s="22">
        <f t="shared" si="0"/>
        <v>7</v>
      </c>
      <c r="B32" s="197"/>
      <c r="C32" s="114">
        <v>41113</v>
      </c>
      <c r="D32" s="172">
        <v>28.9</v>
      </c>
      <c r="E32" s="172">
        <v>40.049999999999997</v>
      </c>
      <c r="F32" s="172">
        <v>35.92</v>
      </c>
      <c r="G32" s="172">
        <v>23.880000000000003</v>
      </c>
      <c r="H32" s="172">
        <v>23.704000000000001</v>
      </c>
      <c r="J32" s="172"/>
      <c r="K32" s="172"/>
      <c r="L32" s="172"/>
      <c r="M32" s="172"/>
    </row>
    <row r="33" spans="1:13">
      <c r="A33" s="22">
        <f t="shared" si="0"/>
        <v>7</v>
      </c>
      <c r="B33" s="197"/>
      <c r="C33" s="114">
        <v>41120</v>
      </c>
      <c r="D33" s="172">
        <v>28.75</v>
      </c>
      <c r="E33" s="172">
        <v>39.729999999999997</v>
      </c>
      <c r="F33" s="172">
        <v>35.700000000000003</v>
      </c>
      <c r="G33" s="172">
        <v>23.6</v>
      </c>
      <c r="H33" s="172">
        <v>23.2</v>
      </c>
      <c r="J33" s="172"/>
      <c r="K33" s="172"/>
      <c r="L33" s="172"/>
      <c r="M33" s="172"/>
    </row>
    <row r="34" spans="1:13">
      <c r="A34" s="22">
        <f t="shared" si="0"/>
        <v>8</v>
      </c>
      <c r="B34" s="197" t="str">
        <f>VLOOKUP(A34,Month!A:B,2,FALSE)</f>
        <v>August</v>
      </c>
      <c r="C34" s="114">
        <v>41127</v>
      </c>
      <c r="D34" s="172">
        <v>29.49</v>
      </c>
      <c r="E34" s="172">
        <v>39.229999999999997</v>
      </c>
      <c r="F34" s="172">
        <v>34.239999999999995</v>
      </c>
      <c r="G34" s="172">
        <v>24.02</v>
      </c>
      <c r="H34" s="172">
        <v>23.28</v>
      </c>
      <c r="J34" s="172"/>
      <c r="K34" s="172"/>
      <c r="L34" s="172"/>
      <c r="M34" s="172"/>
    </row>
    <row r="35" spans="1:13">
      <c r="A35" s="22">
        <f t="shared" si="0"/>
        <v>8</v>
      </c>
      <c r="B35" s="197"/>
      <c r="C35" s="114">
        <v>41134</v>
      </c>
      <c r="D35" s="172">
        <v>29.26</v>
      </c>
      <c r="E35" s="172">
        <v>41.5</v>
      </c>
      <c r="F35" s="172">
        <v>35.299999999999997</v>
      </c>
      <c r="G35" s="172">
        <v>25.1</v>
      </c>
      <c r="H35" s="172">
        <v>23.1</v>
      </c>
      <c r="J35" s="172"/>
      <c r="K35" s="172"/>
      <c r="L35" s="172"/>
      <c r="M35" s="172"/>
    </row>
    <row r="36" spans="1:13">
      <c r="A36" s="22">
        <f t="shared" si="0"/>
        <v>8</v>
      </c>
      <c r="B36" s="197"/>
      <c r="C36" s="114">
        <v>41141</v>
      </c>
      <c r="D36" s="172">
        <v>29.05</v>
      </c>
      <c r="E36" s="172">
        <v>41.25</v>
      </c>
      <c r="F36" s="172">
        <v>36.200000000000003</v>
      </c>
      <c r="G36" s="172">
        <v>26.78</v>
      </c>
      <c r="H36" s="172">
        <v>23.766666666666666</v>
      </c>
      <c r="J36" s="172"/>
      <c r="K36" s="172"/>
      <c r="L36" s="172"/>
      <c r="M36" s="172"/>
    </row>
    <row r="37" spans="1:13">
      <c r="A37" s="22">
        <f t="shared" si="0"/>
        <v>8</v>
      </c>
      <c r="B37" s="197"/>
      <c r="C37" s="114">
        <v>41148</v>
      </c>
      <c r="D37" s="172">
        <v>26.71</v>
      </c>
      <c r="E37" s="172">
        <v>41.51</v>
      </c>
      <c r="F37" s="172">
        <v>36.54</v>
      </c>
      <c r="G37" s="172">
        <v>29.060000000000002</v>
      </c>
      <c r="H37" s="172">
        <v>23.94</v>
      </c>
      <c r="J37" s="172"/>
      <c r="K37" s="172"/>
      <c r="L37" s="172"/>
      <c r="M37" s="172"/>
    </row>
    <row r="38" spans="1:13">
      <c r="A38" s="22">
        <f t="shared" si="0"/>
        <v>9</v>
      </c>
      <c r="B38" s="197" t="str">
        <f>VLOOKUP(A38,Month!A:B,2,FALSE)</f>
        <v>September</v>
      </c>
      <c r="C38" s="114">
        <v>41155</v>
      </c>
      <c r="D38" s="172">
        <v>27.24</v>
      </c>
      <c r="E38" s="172">
        <v>41.25</v>
      </c>
      <c r="F38" s="172">
        <v>36.975000000000001</v>
      </c>
      <c r="G38" s="172">
        <v>28.774999999999999</v>
      </c>
      <c r="H38" s="172">
        <v>22.95</v>
      </c>
      <c r="J38" s="172"/>
      <c r="K38" s="172"/>
      <c r="L38" s="172"/>
      <c r="M38" s="172"/>
    </row>
    <row r="39" spans="1:13">
      <c r="A39" s="22">
        <f t="shared" si="0"/>
        <v>9</v>
      </c>
      <c r="B39" s="197"/>
      <c r="C39" s="114">
        <v>41162</v>
      </c>
      <c r="D39" s="172">
        <v>25.94</v>
      </c>
      <c r="E39" s="172">
        <v>40.5</v>
      </c>
      <c r="F39" s="172">
        <v>38.630000000000003</v>
      </c>
      <c r="G39" s="172">
        <v>29.26</v>
      </c>
      <c r="H39" s="172">
        <v>23.18</v>
      </c>
      <c r="J39" s="172"/>
      <c r="K39" s="172"/>
      <c r="L39" s="172"/>
      <c r="M39" s="172"/>
    </row>
    <row r="40" spans="1:13">
      <c r="A40" s="22">
        <f t="shared" si="0"/>
        <v>9</v>
      </c>
      <c r="B40" s="197"/>
      <c r="C40" s="114">
        <v>41169</v>
      </c>
      <c r="D40" s="172">
        <v>25.61</v>
      </c>
      <c r="E40" s="172">
        <v>39.85</v>
      </c>
      <c r="F40" s="172">
        <v>49.424999999999997</v>
      </c>
      <c r="G40" s="172">
        <v>29.68</v>
      </c>
      <c r="H40" s="172">
        <v>22.966666666666665</v>
      </c>
      <c r="J40" s="172"/>
      <c r="K40" s="172"/>
      <c r="L40" s="172"/>
      <c r="M40" s="172"/>
    </row>
    <row r="41" spans="1:13">
      <c r="A41" s="22">
        <f t="shared" si="0"/>
        <v>9</v>
      </c>
      <c r="B41" s="197"/>
      <c r="C41" s="114">
        <v>41176</v>
      </c>
      <c r="D41" s="172">
        <v>25.88</v>
      </c>
      <c r="E41" s="172">
        <v>37.049999999999997</v>
      </c>
      <c r="F41" s="172">
        <v>40.44</v>
      </c>
      <c r="G41" s="172">
        <v>30.54</v>
      </c>
      <c r="H41" s="172">
        <v>22.34</v>
      </c>
      <c r="J41" s="172"/>
      <c r="K41" s="172"/>
      <c r="L41" s="172"/>
      <c r="M41" s="172"/>
    </row>
    <row r="42" spans="1:13">
      <c r="A42" s="22">
        <f t="shared" si="0"/>
        <v>10</v>
      </c>
      <c r="B42" s="197" t="str">
        <f>VLOOKUP(A42,Month!A:B,2,FALSE)</f>
        <v>October</v>
      </c>
      <c r="C42" s="114">
        <v>41183</v>
      </c>
      <c r="D42" s="172">
        <v>24.74</v>
      </c>
      <c r="E42" s="172">
        <v>33</v>
      </c>
      <c r="F42" s="172">
        <v>37.32</v>
      </c>
      <c r="G42" s="172">
        <v>30.45</v>
      </c>
      <c r="H42" s="172">
        <v>21.98</v>
      </c>
      <c r="J42" s="172"/>
      <c r="K42" s="172"/>
      <c r="L42" s="172"/>
      <c r="M42" s="172"/>
    </row>
    <row r="43" spans="1:13">
      <c r="A43" s="22">
        <f t="shared" si="0"/>
        <v>10</v>
      </c>
      <c r="B43" s="197"/>
      <c r="C43" s="114">
        <v>41190</v>
      </c>
      <c r="D43" s="172">
        <v>24.61</v>
      </c>
      <c r="E43" s="172">
        <v>38.15</v>
      </c>
      <c r="F43" s="172">
        <v>38.78</v>
      </c>
      <c r="G43" s="172">
        <v>29.339999999999996</v>
      </c>
      <c r="H43" s="172">
        <v>21.3</v>
      </c>
      <c r="J43" s="172"/>
      <c r="K43" s="172"/>
      <c r="L43" s="172"/>
      <c r="M43" s="172"/>
    </row>
    <row r="44" spans="1:13">
      <c r="A44" s="22">
        <f t="shared" si="0"/>
        <v>10</v>
      </c>
      <c r="B44" s="197"/>
      <c r="C44" s="114">
        <v>41197</v>
      </c>
      <c r="D44" s="172"/>
      <c r="E44" s="172">
        <v>38.549999999999997</v>
      </c>
      <c r="F44" s="172">
        <v>39.019999999999996</v>
      </c>
      <c r="G44" s="172">
        <v>31.060000000000002</v>
      </c>
      <c r="H44" s="172">
        <v>20.9</v>
      </c>
      <c r="J44" s="172"/>
      <c r="K44" s="172"/>
      <c r="L44" s="172"/>
      <c r="M44" s="172"/>
    </row>
    <row r="45" spans="1:13">
      <c r="A45" s="22">
        <f t="shared" si="0"/>
        <v>10</v>
      </c>
      <c r="B45" s="197"/>
      <c r="C45" s="114">
        <v>41204</v>
      </c>
      <c r="D45" s="172"/>
      <c r="E45" s="172">
        <v>39.75</v>
      </c>
      <c r="F45" s="172">
        <v>39.299999999999997</v>
      </c>
      <c r="G45" s="172">
        <v>33.82</v>
      </c>
      <c r="H45" s="172">
        <v>20.82</v>
      </c>
      <c r="J45" s="172"/>
      <c r="K45" s="172"/>
      <c r="L45" s="172"/>
      <c r="M45" s="172"/>
    </row>
    <row r="46" spans="1:13">
      <c r="A46" s="22">
        <f t="shared" si="0"/>
        <v>10</v>
      </c>
      <c r="B46" s="197"/>
      <c r="C46" s="114">
        <v>41211</v>
      </c>
      <c r="D46" s="172"/>
      <c r="E46" s="172">
        <v>38.520000000000003</v>
      </c>
      <c r="F46" s="172">
        <v>40.96</v>
      </c>
      <c r="G46" s="172">
        <v>33.36</v>
      </c>
      <c r="H46" s="172">
        <v>20.149999999999999</v>
      </c>
      <c r="J46" s="172"/>
      <c r="K46" s="172"/>
      <c r="L46" s="172"/>
      <c r="M46" s="172"/>
    </row>
    <row r="47" spans="1:13">
      <c r="A47" s="22">
        <f t="shared" si="0"/>
        <v>11</v>
      </c>
      <c r="B47" s="197" t="str">
        <f>VLOOKUP(A47,Month!A:B,2,FALSE)</f>
        <v>November</v>
      </c>
      <c r="C47" s="114">
        <v>41218</v>
      </c>
      <c r="D47" s="172"/>
      <c r="E47" s="172">
        <v>38.57</v>
      </c>
      <c r="F47" s="172">
        <v>39.799999999999997</v>
      </c>
      <c r="G47" s="172">
        <v>32.94</v>
      </c>
      <c r="H47" s="172">
        <v>19.899999999999999</v>
      </c>
      <c r="J47" s="172"/>
      <c r="K47" s="172"/>
      <c r="L47" s="172"/>
      <c r="M47" s="172"/>
    </row>
    <row r="48" spans="1:13">
      <c r="A48" s="22">
        <f t="shared" si="0"/>
        <v>11</v>
      </c>
      <c r="B48" s="197"/>
      <c r="C48" s="114">
        <v>41225</v>
      </c>
      <c r="D48" s="172"/>
      <c r="E48" s="172">
        <v>37.700000000000003</v>
      </c>
      <c r="F48" s="172">
        <v>38.5</v>
      </c>
      <c r="G48" s="172">
        <v>31.72</v>
      </c>
      <c r="H48" s="172">
        <v>19.774999999999999</v>
      </c>
      <c r="J48" s="172"/>
      <c r="K48" s="172"/>
      <c r="L48" s="172"/>
      <c r="M48" s="172"/>
    </row>
    <row r="49" spans="1:13">
      <c r="A49" s="22">
        <f t="shared" si="0"/>
        <v>11</v>
      </c>
      <c r="B49" s="197"/>
      <c r="C49" s="114">
        <v>41232</v>
      </c>
      <c r="D49" s="172"/>
      <c r="E49" s="172">
        <v>37</v>
      </c>
      <c r="F49" s="172">
        <v>38.15</v>
      </c>
      <c r="G49" s="172">
        <v>31.175000000000001</v>
      </c>
      <c r="H49" s="172">
        <v>19.740000000000002</v>
      </c>
      <c r="J49" s="172"/>
      <c r="K49" s="172"/>
      <c r="L49" s="172"/>
      <c r="M49" s="172"/>
    </row>
    <row r="50" spans="1:13">
      <c r="A50" s="22">
        <f t="shared" si="0"/>
        <v>11</v>
      </c>
      <c r="B50" s="197"/>
      <c r="C50" s="114">
        <v>41239</v>
      </c>
      <c r="D50" s="172"/>
      <c r="E50" s="172">
        <v>37.369999999999997</v>
      </c>
      <c r="F50" s="172">
        <v>38.18</v>
      </c>
      <c r="G50" s="172">
        <v>30.78</v>
      </c>
      <c r="H50" s="172">
        <v>20.440000000000001</v>
      </c>
      <c r="J50" s="172"/>
      <c r="K50" s="172"/>
      <c r="L50" s="172"/>
      <c r="M50" s="172"/>
    </row>
    <row r="51" spans="1:13">
      <c r="A51" s="22">
        <f t="shared" si="0"/>
        <v>12</v>
      </c>
      <c r="B51" s="197" t="str">
        <f>VLOOKUP(A51,Month!A:B,2,FALSE)</f>
        <v>December</v>
      </c>
      <c r="C51" s="114">
        <v>41246</v>
      </c>
      <c r="D51" s="172"/>
      <c r="E51" s="172">
        <v>36.89</v>
      </c>
      <c r="F51" s="172">
        <v>38.5</v>
      </c>
      <c r="G51" s="172">
        <v>34.64</v>
      </c>
      <c r="H51" s="172">
        <v>20.7</v>
      </c>
      <c r="J51" s="172"/>
      <c r="K51" s="172"/>
      <c r="L51" s="172"/>
      <c r="M51" s="172"/>
    </row>
    <row r="52" spans="1:13">
      <c r="A52" s="22">
        <f t="shared" si="0"/>
        <v>12</v>
      </c>
      <c r="B52" s="197"/>
      <c r="C52" s="114">
        <v>41253</v>
      </c>
      <c r="D52" s="172"/>
      <c r="E52" s="172">
        <v>35.950000000000003</v>
      </c>
      <c r="F52" s="172">
        <v>38.200000000000003</v>
      </c>
      <c r="G52" s="172">
        <v>34.9</v>
      </c>
      <c r="H52" s="172">
        <v>20.274999999999999</v>
      </c>
      <c r="J52" s="172"/>
      <c r="K52" s="172"/>
      <c r="L52" s="172"/>
      <c r="M52" s="172"/>
    </row>
    <row r="53" spans="1:13">
      <c r="A53" s="22">
        <f t="shared" si="0"/>
        <v>12</v>
      </c>
      <c r="B53" s="197"/>
      <c r="C53" s="114">
        <v>41260</v>
      </c>
      <c r="D53" s="172"/>
      <c r="E53" s="172">
        <v>36.130000000000003</v>
      </c>
      <c r="F53" s="172">
        <v>39.1</v>
      </c>
      <c r="G53" s="172">
        <v>35.125</v>
      </c>
      <c r="H53" s="172">
        <v>20.366666666666667</v>
      </c>
      <c r="J53" s="172"/>
      <c r="K53" s="172"/>
      <c r="L53" s="172"/>
      <c r="M53" s="172">
        <v>35.880000000000003</v>
      </c>
    </row>
    <row r="54" spans="1:13">
      <c r="A54" s="22">
        <f t="shared" si="0"/>
        <v>12</v>
      </c>
      <c r="B54" s="197"/>
      <c r="C54" s="114">
        <v>41267</v>
      </c>
      <c r="D54" s="172"/>
      <c r="E54" s="172">
        <v>36.25</v>
      </c>
      <c r="F54" s="172">
        <v>39.82</v>
      </c>
      <c r="G54" s="172">
        <v>0</v>
      </c>
      <c r="H54" s="172">
        <v>0</v>
      </c>
      <c r="J54" s="172"/>
      <c r="K54" s="172"/>
      <c r="L54" s="172"/>
      <c r="M54" s="172"/>
    </row>
    <row r="55" spans="1:13">
      <c r="C55" s="111" t="s">
        <v>235</v>
      </c>
      <c r="D55" s="172">
        <f>SUBTOTAL(1,D2:D54)</f>
        <v>30.682857142857138</v>
      </c>
      <c r="E55" s="172">
        <f>AVERAGE(E2:E54)</f>
        <v>38.183759615384616</v>
      </c>
      <c r="F55" s="172">
        <f>AVERAGE(F2:F54)</f>
        <v>36.405673076923073</v>
      </c>
    </row>
  </sheetData>
  <mergeCells count="12">
    <mergeCell ref="B51:B54"/>
    <mergeCell ref="B25:B28"/>
    <mergeCell ref="B38:B41"/>
    <mergeCell ref="B47:B50"/>
    <mergeCell ref="B42:B46"/>
    <mergeCell ref="B34:B37"/>
    <mergeCell ref="B29:B33"/>
    <mergeCell ref="B12:B15"/>
    <mergeCell ref="B8:B11"/>
    <mergeCell ref="B2:B7"/>
    <mergeCell ref="B21:B24"/>
    <mergeCell ref="B16:B2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4"/>
    <pageSetUpPr fitToPage="1"/>
  </sheetPr>
  <dimension ref="A1:O2"/>
  <sheetViews>
    <sheetView zoomScaleNormal="100" workbookViewId="0">
      <selection activeCell="D189" sqref="D189:E190"/>
    </sheetView>
  </sheetViews>
  <sheetFormatPr defaultRowHeight="12.75"/>
  <sheetData>
    <row r="1" spans="1:15" ht="12.75" customHeight="1">
      <c r="A1" s="191" t="s">
        <v>10</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honeticPr fontId="3" type="noConversion"/>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33795" r:id="rId4" name="CommandButtonWheat">
          <controlPr defaultSize="0" print="0" autoLine="0" autoPict="0" r:id="rId5">
            <anchor moveWithCells="1">
              <from>
                <xdr:col>11</xdr:col>
                <xdr:colOff>76200</xdr:colOff>
                <xdr:row>0</xdr:row>
                <xdr:rowOff>38100</xdr:rowOff>
              </from>
              <to>
                <xdr:col>12</xdr:col>
                <xdr:colOff>371475</xdr:colOff>
                <xdr:row>1</xdr:row>
                <xdr:rowOff>142875</xdr:rowOff>
              </to>
            </anchor>
          </controlPr>
        </control>
      </mc:Choice>
      <mc:Fallback>
        <control shapeId="33795" r:id="rId4" name="CommandButtonWheat"/>
      </mc:Fallback>
    </mc:AlternateContent>
  </control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P55"/>
  <sheetViews>
    <sheetView topLeftCell="A28" zoomScale="115" workbookViewId="0">
      <selection activeCell="D197" sqref="D197:E199"/>
    </sheetView>
  </sheetViews>
  <sheetFormatPr defaultColWidth="31.7109375" defaultRowHeight="12.75"/>
  <cols>
    <col min="1" max="1" width="12.85546875" style="98" bestFit="1" customWidth="1"/>
    <col min="2" max="2" width="7.7109375" style="23" customWidth="1"/>
    <col min="3" max="3" width="10.140625" style="170" bestFit="1" customWidth="1"/>
    <col min="4" max="5" width="8.5703125" style="23" bestFit="1" customWidth="1"/>
    <col min="6" max="6" width="7" style="23" bestFit="1" customWidth="1"/>
    <col min="7" max="7" width="8" style="23" customWidth="1"/>
    <col min="8" max="8" width="7" style="35" bestFit="1" customWidth="1"/>
    <col min="9" max="9" width="7" style="35" customWidth="1"/>
    <col min="10" max="10" width="7.85546875" style="23" bestFit="1" customWidth="1"/>
    <col min="11" max="11" width="10.42578125" style="23" bestFit="1" customWidth="1"/>
    <col min="12" max="12" width="13.42578125" style="23" customWidth="1"/>
    <col min="13" max="16384" width="31.7109375" style="23"/>
  </cols>
  <sheetData>
    <row r="1" spans="1:16">
      <c r="A1" s="99" t="s">
        <v>107</v>
      </c>
      <c r="B1" s="100" t="s">
        <v>121</v>
      </c>
      <c r="C1" s="130"/>
      <c r="D1" s="101">
        <v>2012</v>
      </c>
      <c r="E1" s="101">
        <v>2011</v>
      </c>
      <c r="F1" s="101">
        <v>2010</v>
      </c>
      <c r="G1" s="101">
        <v>2009</v>
      </c>
      <c r="H1" s="101">
        <v>2008</v>
      </c>
      <c r="I1" s="101">
        <v>2007</v>
      </c>
      <c r="J1" s="100" t="s">
        <v>12</v>
      </c>
      <c r="K1" s="24"/>
      <c r="L1" s="25"/>
      <c r="M1" s="26"/>
      <c r="N1" s="17"/>
      <c r="O1" s="17"/>
      <c r="P1" s="17"/>
    </row>
    <row r="2" spans="1:16" ht="11.25">
      <c r="A2" s="98">
        <v>1</v>
      </c>
      <c r="B2" s="194" t="str">
        <f>VLOOKUP(A2,Month!A:B,2,FALSE)</f>
        <v>January</v>
      </c>
      <c r="C2" s="114">
        <v>40903</v>
      </c>
      <c r="D2" s="23">
        <f>E54</f>
        <v>2.2685</v>
      </c>
      <c r="G2" s="23">
        <v>1.0920000000000001</v>
      </c>
      <c r="H2" s="27">
        <v>1.3452500000000001</v>
      </c>
      <c r="I2" s="28">
        <v>1.2300166666666668</v>
      </c>
      <c r="J2" s="29">
        <f t="shared" ref="J2:J33" si="0">AVERAGE(H2:I2)</f>
        <v>1.2876333333333334</v>
      </c>
      <c r="L2" s="30"/>
      <c r="M2" s="31"/>
      <c r="N2" s="17"/>
      <c r="O2" s="17"/>
      <c r="P2" s="17"/>
    </row>
    <row r="3" spans="1:16" ht="11.25">
      <c r="A3" s="98">
        <f t="shared" ref="A3:A54" si="1">MONTH(C3)</f>
        <v>1</v>
      </c>
      <c r="B3" s="194"/>
      <c r="C3" s="114">
        <v>40910</v>
      </c>
      <c r="D3" s="27">
        <v>2.2174999999999998</v>
      </c>
      <c r="E3" s="27">
        <v>1.931</v>
      </c>
      <c r="F3" s="27">
        <v>1.3340000000000001</v>
      </c>
      <c r="G3" s="27">
        <v>1.131</v>
      </c>
      <c r="H3" s="27">
        <v>1.3506200000000002</v>
      </c>
      <c r="I3" s="28">
        <v>1.2002200000000001</v>
      </c>
      <c r="J3" s="29">
        <f t="shared" si="0"/>
        <v>1.27542</v>
      </c>
      <c r="K3" s="24"/>
      <c r="L3" s="30"/>
      <c r="M3" s="31"/>
      <c r="N3" s="17"/>
      <c r="O3" s="17"/>
      <c r="P3" s="17"/>
    </row>
    <row r="4" spans="1:16" ht="11.25">
      <c r="A4" s="98">
        <f t="shared" si="1"/>
        <v>1</v>
      </c>
      <c r="B4" s="194"/>
      <c r="C4" s="114">
        <v>40917</v>
      </c>
      <c r="D4" s="27">
        <v>2.2524999999999999</v>
      </c>
      <c r="E4" s="27">
        <v>2.2240000000000002</v>
      </c>
      <c r="F4" s="27">
        <v>1.4232</v>
      </c>
      <c r="G4" s="27">
        <v>1.159</v>
      </c>
      <c r="H4" s="27">
        <v>1.3534200000000001</v>
      </c>
      <c r="I4" s="28">
        <v>1.2065250000000001</v>
      </c>
      <c r="J4" s="29">
        <f t="shared" si="0"/>
        <v>1.2799725</v>
      </c>
      <c r="K4" s="24"/>
      <c r="L4" s="30"/>
      <c r="M4" s="31"/>
      <c r="N4" s="17"/>
      <c r="O4" s="17"/>
      <c r="P4" s="17"/>
    </row>
    <row r="5" spans="1:16" ht="11.25">
      <c r="A5" s="98">
        <f t="shared" si="1"/>
        <v>1</v>
      </c>
      <c r="B5" s="194"/>
      <c r="C5" s="114">
        <v>40924</v>
      </c>
      <c r="D5" s="27">
        <v>2.254</v>
      </c>
      <c r="E5" s="27">
        <v>2.1440000000000001</v>
      </c>
      <c r="F5" s="27">
        <v>1.4</v>
      </c>
      <c r="G5" s="27">
        <v>1.1717500000000001</v>
      </c>
      <c r="H5" s="27">
        <v>1.3167875000000002</v>
      </c>
      <c r="I5" s="28">
        <v>1.1642300000000001</v>
      </c>
      <c r="J5" s="29">
        <f t="shared" si="0"/>
        <v>1.24050875</v>
      </c>
      <c r="K5" s="24"/>
      <c r="L5" s="30"/>
      <c r="M5" s="31"/>
      <c r="N5" s="17"/>
      <c r="O5" s="17"/>
      <c r="P5" s="17"/>
    </row>
    <row r="6" spans="1:16" ht="11.25">
      <c r="A6" s="98">
        <f t="shared" si="1"/>
        <v>1</v>
      </c>
      <c r="B6" s="194"/>
      <c r="C6" s="114">
        <v>40931</v>
      </c>
      <c r="D6" s="27">
        <v>2.1735000000000002</v>
      </c>
      <c r="E6" s="27">
        <v>2.306</v>
      </c>
      <c r="F6" s="27">
        <v>1.3498000000000001</v>
      </c>
      <c r="G6" s="27">
        <v>1.2332000000000001</v>
      </c>
      <c r="H6" s="27">
        <v>1.3632200000000001</v>
      </c>
      <c r="I6" s="28">
        <v>1.17544</v>
      </c>
      <c r="J6" s="29">
        <f t="shared" si="0"/>
        <v>1.2693300000000001</v>
      </c>
      <c r="K6" s="32"/>
      <c r="L6" s="30"/>
      <c r="M6" s="31"/>
      <c r="N6" s="17"/>
      <c r="O6" s="17"/>
      <c r="P6" s="17"/>
    </row>
    <row r="7" spans="1:16" ht="11.25">
      <c r="A7" s="98">
        <f t="shared" si="1"/>
        <v>1</v>
      </c>
      <c r="B7" s="194"/>
      <c r="C7" s="114">
        <v>40938</v>
      </c>
      <c r="D7" s="27">
        <v>2.1595</v>
      </c>
      <c r="E7" s="27">
        <v>2.2174999999999998</v>
      </c>
      <c r="F7" s="27">
        <v>1.3246</v>
      </c>
      <c r="G7" s="27">
        <v>1.2230000000000001</v>
      </c>
      <c r="H7" s="27">
        <v>1.43781</v>
      </c>
      <c r="I7" s="28">
        <v>1.1600400000000002</v>
      </c>
      <c r="J7" s="29">
        <f t="shared" si="0"/>
        <v>1.2989250000000001</v>
      </c>
      <c r="K7" s="24"/>
      <c r="L7" s="30"/>
      <c r="M7" s="31"/>
      <c r="N7" s="17"/>
      <c r="O7" s="17"/>
      <c r="P7" s="17"/>
    </row>
    <row r="8" spans="1:16" ht="11.25">
      <c r="A8" s="98">
        <f t="shared" si="1"/>
        <v>2</v>
      </c>
      <c r="B8" s="194" t="str">
        <f>VLOOKUP(A8,Month!A:B,2,FALSE)</f>
        <v>February</v>
      </c>
      <c r="C8" s="114">
        <v>40945</v>
      </c>
      <c r="D8" s="27">
        <v>2.153</v>
      </c>
      <c r="E8" s="27">
        <v>1.9825999999999999</v>
      </c>
      <c r="F8" s="27">
        <v>1.3222</v>
      </c>
      <c r="G8" s="27">
        <v>1.1679999999999999</v>
      </c>
      <c r="H8" s="27">
        <v>1.49542</v>
      </c>
      <c r="I8" s="28">
        <v>1.1402099999999999</v>
      </c>
      <c r="J8" s="29">
        <f t="shared" si="0"/>
        <v>1.317815</v>
      </c>
      <c r="K8" s="24"/>
      <c r="L8" s="30"/>
      <c r="M8" s="31"/>
      <c r="N8" s="17"/>
      <c r="O8" s="17"/>
      <c r="P8" s="17"/>
    </row>
    <row r="9" spans="1:16" ht="11.25">
      <c r="A9" s="98">
        <f t="shared" si="1"/>
        <v>2</v>
      </c>
      <c r="B9" s="194"/>
      <c r="C9" s="114">
        <v>40952</v>
      </c>
      <c r="D9" s="27">
        <v>2.0005000000000002</v>
      </c>
      <c r="E9" s="27">
        <v>2.3969999999999998</v>
      </c>
      <c r="F9" s="27">
        <v>1.1375</v>
      </c>
      <c r="G9" s="27">
        <v>1.1830000000000001</v>
      </c>
      <c r="H9" s="27">
        <v>1.5650375000000001</v>
      </c>
      <c r="I9" s="28">
        <v>1.1660250000000001</v>
      </c>
      <c r="J9" s="29">
        <f t="shared" si="0"/>
        <v>1.3655312500000001</v>
      </c>
      <c r="K9" s="24"/>
      <c r="L9" s="30"/>
      <c r="M9" s="31"/>
      <c r="N9" s="17"/>
      <c r="O9" s="17"/>
      <c r="P9" s="17"/>
    </row>
    <row r="10" spans="1:16" ht="11.25">
      <c r="A10" s="98">
        <f t="shared" si="1"/>
        <v>2</v>
      </c>
      <c r="B10" s="194"/>
      <c r="C10" s="114">
        <v>40959</v>
      </c>
      <c r="D10" s="27">
        <v>2.0325000000000002</v>
      </c>
      <c r="E10" s="27">
        <v>2.0249999999999999</v>
      </c>
      <c r="F10" s="27">
        <v>1.2978000000000001</v>
      </c>
      <c r="G10" s="27">
        <v>1.109</v>
      </c>
      <c r="H10" s="27">
        <v>1.6220000000000001</v>
      </c>
      <c r="I10" s="28">
        <v>1.16622</v>
      </c>
      <c r="J10" s="29">
        <f t="shared" si="0"/>
        <v>1.39411</v>
      </c>
      <c r="K10" s="24"/>
      <c r="L10" s="30"/>
      <c r="M10" s="31"/>
      <c r="N10" s="17"/>
      <c r="O10" s="17"/>
      <c r="P10" s="17"/>
    </row>
    <row r="11" spans="1:16" ht="11.25">
      <c r="A11" s="98">
        <f t="shared" si="1"/>
        <v>2</v>
      </c>
      <c r="B11" s="194"/>
      <c r="C11" s="114">
        <v>40966</v>
      </c>
      <c r="D11" s="27">
        <v>2.01065</v>
      </c>
      <c r="E11" s="27">
        <v>2.1566000000000001</v>
      </c>
      <c r="F11" s="27">
        <v>1.2954000000000001</v>
      </c>
      <c r="G11" s="27">
        <v>1.1257999999999999</v>
      </c>
      <c r="H11" s="27">
        <v>1.5812200000000001</v>
      </c>
      <c r="I11" s="28">
        <v>1.1124100000000001</v>
      </c>
      <c r="J11" s="29">
        <f t="shared" si="0"/>
        <v>1.3468150000000001</v>
      </c>
      <c r="K11" s="24"/>
      <c r="L11" s="30"/>
      <c r="M11" s="31"/>
      <c r="N11" s="17"/>
      <c r="O11" s="17"/>
      <c r="P11" s="17"/>
    </row>
    <row r="12" spans="1:16" ht="11.25">
      <c r="A12" s="98">
        <f t="shared" si="1"/>
        <v>3</v>
      </c>
      <c r="B12" s="194" t="str">
        <f>VLOOKUP(A12,Month!A:B,2,FALSE)</f>
        <v>March</v>
      </c>
      <c r="C12" s="114">
        <v>40973</v>
      </c>
      <c r="D12" s="27">
        <v>1.8560000000000001</v>
      </c>
      <c r="E12" s="27">
        <v>2.7360000000000002</v>
      </c>
      <c r="F12" s="27">
        <v>1.454</v>
      </c>
      <c r="G12" s="27">
        <v>1.165</v>
      </c>
      <c r="H12" s="27">
        <v>1.5114400000000001</v>
      </c>
      <c r="I12" s="28">
        <v>1.0984200000000002</v>
      </c>
      <c r="J12" s="29">
        <f t="shared" si="0"/>
        <v>1.3049300000000001</v>
      </c>
      <c r="K12" s="33"/>
      <c r="L12" s="30"/>
      <c r="M12" s="31"/>
      <c r="N12" s="17"/>
      <c r="O12" s="17"/>
      <c r="P12" s="17"/>
    </row>
    <row r="13" spans="1:16" ht="11.25">
      <c r="A13" s="98">
        <f t="shared" si="1"/>
        <v>3</v>
      </c>
      <c r="B13" s="194"/>
      <c r="C13" s="114">
        <v>40980</v>
      </c>
      <c r="D13" s="27">
        <v>1.8134999999999999</v>
      </c>
      <c r="E13" s="27">
        <v>2.1093999999999999</v>
      </c>
      <c r="F13" s="27">
        <v>1.4281999999999999</v>
      </c>
      <c r="G13" s="27">
        <v>1.1756</v>
      </c>
      <c r="H13" s="27">
        <v>1.3347625000000001</v>
      </c>
      <c r="I13" s="28">
        <v>1.09521</v>
      </c>
      <c r="J13" s="29">
        <f t="shared" si="0"/>
        <v>1.2149862499999999</v>
      </c>
      <c r="K13" s="24"/>
      <c r="L13" s="30"/>
      <c r="M13" s="31"/>
      <c r="N13" s="17"/>
      <c r="O13" s="17"/>
      <c r="P13" s="17"/>
    </row>
    <row r="14" spans="1:16" ht="11.25">
      <c r="A14" s="98">
        <f t="shared" si="1"/>
        <v>3</v>
      </c>
      <c r="B14" s="194"/>
      <c r="C14" s="114">
        <v>40987</v>
      </c>
      <c r="D14" s="27">
        <v>1.7875000000000001</v>
      </c>
      <c r="E14" s="27">
        <v>2.6657999999999999</v>
      </c>
      <c r="F14" s="27">
        <v>1.3515999999999999</v>
      </c>
      <c r="G14" s="27">
        <v>1.1788000000000001</v>
      </c>
      <c r="H14" s="27">
        <v>1.3130299999999999</v>
      </c>
      <c r="I14" s="28">
        <v>1.11843</v>
      </c>
      <c r="J14" s="29">
        <f t="shared" si="0"/>
        <v>1.21573</v>
      </c>
      <c r="K14" s="24"/>
      <c r="L14" s="30"/>
      <c r="M14" s="31"/>
      <c r="N14" s="17"/>
      <c r="O14" s="17"/>
      <c r="P14" s="17"/>
    </row>
    <row r="15" spans="1:16" ht="11.25">
      <c r="A15" s="98">
        <f t="shared" si="1"/>
        <v>3</v>
      </c>
      <c r="B15" s="194"/>
      <c r="C15" s="114">
        <v>40994</v>
      </c>
      <c r="D15" s="27">
        <v>1.8245</v>
      </c>
      <c r="E15" s="27">
        <v>2.6960000000000002</v>
      </c>
      <c r="F15" s="27">
        <v>1.3540000000000001</v>
      </c>
      <c r="G15" s="27">
        <v>1.1621999999999999</v>
      </c>
      <c r="H15" s="27">
        <v>1.29661</v>
      </c>
      <c r="I15" s="28">
        <v>1.1015375000000001</v>
      </c>
      <c r="J15" s="29">
        <f t="shared" si="0"/>
        <v>1.1990737500000002</v>
      </c>
      <c r="K15" s="24"/>
      <c r="L15" s="30"/>
      <c r="M15" s="31"/>
      <c r="N15" s="17"/>
      <c r="O15" s="17"/>
      <c r="P15" s="17"/>
    </row>
    <row r="16" spans="1:16" ht="11.25">
      <c r="A16" s="98">
        <f t="shared" si="1"/>
        <v>4</v>
      </c>
      <c r="B16" s="194" t="str">
        <f>VLOOKUP(A16,Month!A:B,2,FALSE)</f>
        <v>April</v>
      </c>
      <c r="C16" s="114">
        <v>41001</v>
      </c>
      <c r="D16" s="27">
        <v>1.83</v>
      </c>
      <c r="E16" s="27">
        <v>2.5564</v>
      </c>
      <c r="F16" s="27">
        <v>1.3726</v>
      </c>
      <c r="G16" s="27">
        <v>1.1779999999999999</v>
      </c>
      <c r="H16" s="27">
        <v>1.33162</v>
      </c>
      <c r="I16" s="28">
        <v>1.10564</v>
      </c>
      <c r="J16" s="29">
        <f t="shared" si="0"/>
        <v>1.2186300000000001</v>
      </c>
      <c r="K16" s="24"/>
      <c r="L16" s="30"/>
      <c r="M16" s="31"/>
      <c r="N16" s="17"/>
      <c r="O16" s="17"/>
      <c r="P16" s="17"/>
    </row>
    <row r="17" spans="1:16" ht="11.25">
      <c r="A17" s="98">
        <f t="shared" si="1"/>
        <v>4</v>
      </c>
      <c r="B17" s="194"/>
      <c r="C17" s="114">
        <v>41008</v>
      </c>
      <c r="D17" s="27">
        <v>1.798</v>
      </c>
      <c r="E17" s="27">
        <v>2.786</v>
      </c>
      <c r="F17" s="27">
        <v>1.3364</v>
      </c>
      <c r="G17" s="27">
        <v>1.1402000000000001</v>
      </c>
      <c r="H17" s="27">
        <v>1.3496300000000001</v>
      </c>
      <c r="I17" s="28">
        <v>1.0870199999999999</v>
      </c>
      <c r="J17" s="29">
        <f t="shared" si="0"/>
        <v>1.2183250000000001</v>
      </c>
      <c r="K17" s="24"/>
      <c r="L17" s="30"/>
      <c r="M17" s="31"/>
      <c r="N17" s="17"/>
      <c r="O17" s="17"/>
      <c r="P17" s="17"/>
    </row>
    <row r="18" spans="1:16" ht="11.25">
      <c r="A18" s="98">
        <f t="shared" si="1"/>
        <v>4</v>
      </c>
      <c r="B18" s="194"/>
      <c r="C18" s="114">
        <v>41015</v>
      </c>
      <c r="D18" s="27">
        <v>1.7769999999999999</v>
      </c>
      <c r="E18" s="27">
        <v>2.9</v>
      </c>
      <c r="F18" s="27">
        <v>1.304</v>
      </c>
      <c r="G18" s="27">
        <v>1.1634</v>
      </c>
      <c r="H18" s="27">
        <v>1.3264200000000002</v>
      </c>
      <c r="I18" s="28">
        <v>1.0454300000000001</v>
      </c>
      <c r="J18" s="29">
        <f t="shared" si="0"/>
        <v>1.1859250000000001</v>
      </c>
      <c r="K18" s="33"/>
      <c r="L18" s="30"/>
      <c r="M18" s="31"/>
      <c r="N18" s="17"/>
      <c r="O18" s="17"/>
      <c r="P18" s="17"/>
    </row>
    <row r="19" spans="1:16" ht="11.25">
      <c r="A19" s="98">
        <f t="shared" si="1"/>
        <v>4</v>
      </c>
      <c r="B19" s="194"/>
      <c r="C19" s="114">
        <v>41022</v>
      </c>
      <c r="D19" s="27">
        <v>1.75</v>
      </c>
      <c r="E19" s="27">
        <v>2.9535</v>
      </c>
      <c r="F19" s="27">
        <v>1.3660000000000001</v>
      </c>
      <c r="G19" s="27">
        <v>1.1222000000000001</v>
      </c>
      <c r="H19" s="27">
        <v>1.3184400000000001</v>
      </c>
      <c r="I19" s="28">
        <v>1.02183</v>
      </c>
      <c r="J19" s="29">
        <f t="shared" si="0"/>
        <v>1.1701350000000001</v>
      </c>
      <c r="K19" s="24"/>
      <c r="L19" s="30"/>
      <c r="M19" s="31"/>
      <c r="N19" s="17"/>
      <c r="O19" s="17"/>
      <c r="P19" s="17"/>
    </row>
    <row r="20" spans="1:16" ht="11.25">
      <c r="A20" s="98">
        <f t="shared" si="1"/>
        <v>4</v>
      </c>
      <c r="B20" s="194"/>
      <c r="C20" s="114">
        <v>41029</v>
      </c>
      <c r="D20" s="27">
        <v>1.7350000000000001</v>
      </c>
      <c r="E20" s="27">
        <v>2.9546000000000001</v>
      </c>
      <c r="F20" s="27">
        <v>1.3593999999999999</v>
      </c>
      <c r="G20" s="27">
        <v>1.2465999999999999</v>
      </c>
      <c r="H20" s="27">
        <v>1.3290299999999999</v>
      </c>
      <c r="I20" s="28">
        <v>1.02742</v>
      </c>
      <c r="J20" s="29">
        <f t="shared" si="0"/>
        <v>1.1782249999999999</v>
      </c>
      <c r="K20" s="24"/>
      <c r="L20" s="30"/>
      <c r="M20" s="31"/>
      <c r="N20" s="17"/>
      <c r="O20" s="17"/>
      <c r="P20" s="17"/>
    </row>
    <row r="21" spans="1:16" ht="11.25">
      <c r="A21" s="98">
        <f t="shared" si="1"/>
        <v>5</v>
      </c>
      <c r="B21" s="194" t="str">
        <f>VLOOKUP(A21,Month!A:B,2,FALSE)</f>
        <v>May</v>
      </c>
      <c r="C21" s="114">
        <v>41036</v>
      </c>
      <c r="D21" s="27">
        <v>1.7655000000000001</v>
      </c>
      <c r="E21" s="27">
        <v>2.7749999999999999</v>
      </c>
      <c r="F21" s="27">
        <v>1.3535999999999999</v>
      </c>
      <c r="G21" s="27">
        <v>1.2168000000000001</v>
      </c>
      <c r="H21" s="27">
        <v>1.3742000000000001</v>
      </c>
      <c r="I21" s="28">
        <v>1.0716300000000001</v>
      </c>
      <c r="J21" s="29">
        <f t="shared" si="0"/>
        <v>1.222915</v>
      </c>
      <c r="K21" s="24"/>
      <c r="L21" s="30"/>
      <c r="M21" s="31"/>
      <c r="N21" s="17"/>
      <c r="O21" s="17"/>
      <c r="P21" s="17"/>
    </row>
    <row r="22" spans="1:16" ht="11.25">
      <c r="A22" s="98">
        <f t="shared" si="1"/>
        <v>5</v>
      </c>
      <c r="B22" s="194"/>
      <c r="C22" s="114">
        <v>41043</v>
      </c>
      <c r="D22" s="27">
        <v>1.7915000000000001</v>
      </c>
      <c r="E22" s="27">
        <v>2.6459999999999999</v>
      </c>
      <c r="F22" s="27">
        <v>1.3293999999999999</v>
      </c>
      <c r="G22" s="27">
        <v>1.266</v>
      </c>
      <c r="H22" s="27">
        <v>1.3610100000000001</v>
      </c>
      <c r="I22" s="28">
        <v>1.1234300000000002</v>
      </c>
      <c r="J22" s="29">
        <f t="shared" si="0"/>
        <v>1.2422200000000001</v>
      </c>
      <c r="K22" s="24"/>
      <c r="L22" s="30"/>
      <c r="M22" s="31"/>
      <c r="N22" s="17"/>
      <c r="O22" s="17"/>
      <c r="P22" s="17"/>
    </row>
    <row r="23" spans="1:16" ht="11.25">
      <c r="A23" s="98">
        <f t="shared" si="1"/>
        <v>5</v>
      </c>
      <c r="B23" s="194"/>
      <c r="C23" s="114">
        <v>41050</v>
      </c>
      <c r="D23" s="27">
        <v>1.6779999999999999</v>
      </c>
      <c r="E23" s="27">
        <v>2.6358000000000001</v>
      </c>
      <c r="F23" s="27">
        <v>1.3078000000000001</v>
      </c>
      <c r="G23" s="27">
        <v>1.3797999999999999</v>
      </c>
      <c r="H23" s="27">
        <v>1.335</v>
      </c>
      <c r="I23" s="28">
        <v>1.1282624999999999</v>
      </c>
      <c r="J23" s="29">
        <f t="shared" si="0"/>
        <v>1.23163125</v>
      </c>
      <c r="K23" s="33"/>
      <c r="L23" s="30"/>
      <c r="M23" s="31"/>
      <c r="N23" s="17"/>
      <c r="O23" s="17"/>
      <c r="P23" s="17"/>
    </row>
    <row r="24" spans="1:16" ht="11.25">
      <c r="A24" s="98">
        <f t="shared" si="1"/>
        <v>5</v>
      </c>
      <c r="B24" s="194"/>
      <c r="C24" s="114">
        <v>41057</v>
      </c>
      <c r="D24" s="27">
        <v>1.5760000000000001</v>
      </c>
      <c r="E24" s="27">
        <v>2.6318999999999999</v>
      </c>
      <c r="F24" s="27">
        <v>1.3554999999999999</v>
      </c>
      <c r="G24" s="27">
        <v>1.3580000000000001</v>
      </c>
      <c r="H24" s="27">
        <v>1.34823</v>
      </c>
      <c r="I24" s="28">
        <v>1.1598400000000002</v>
      </c>
      <c r="J24" s="29">
        <f t="shared" si="0"/>
        <v>1.254035</v>
      </c>
      <c r="K24" s="24"/>
      <c r="L24" s="30"/>
      <c r="M24" s="31"/>
      <c r="N24" s="17"/>
      <c r="O24" s="17"/>
      <c r="P24" s="17"/>
    </row>
    <row r="25" spans="1:16" ht="11.25">
      <c r="A25" s="98">
        <f t="shared" si="1"/>
        <v>6</v>
      </c>
      <c r="B25" s="194" t="str">
        <f>VLOOKUP(A25,Month!A:B,2,FALSE)</f>
        <v>June</v>
      </c>
      <c r="C25" s="114">
        <v>41064</v>
      </c>
      <c r="D25" s="27">
        <v>1.556</v>
      </c>
      <c r="E25" s="27">
        <v>2.6381999999999999</v>
      </c>
      <c r="F25" s="27">
        <v>1.3528</v>
      </c>
      <c r="G25" s="27">
        <v>1.3109999999999999</v>
      </c>
      <c r="H25" s="27">
        <v>1.3372200000000001</v>
      </c>
      <c r="I25" s="28">
        <v>1.1456200000000001</v>
      </c>
      <c r="J25" s="29">
        <f t="shared" si="0"/>
        <v>1.2414200000000002</v>
      </c>
      <c r="K25" s="24"/>
      <c r="L25" s="30"/>
      <c r="M25" s="31"/>
      <c r="N25" s="17"/>
      <c r="O25" s="17"/>
      <c r="P25" s="17"/>
    </row>
    <row r="26" spans="1:16" ht="11.25">
      <c r="A26" s="98">
        <f t="shared" si="1"/>
        <v>6</v>
      </c>
      <c r="B26" s="194"/>
      <c r="C26" s="114">
        <v>41071</v>
      </c>
      <c r="D26" s="27">
        <v>1.5004999999999999</v>
      </c>
      <c r="E26" s="27">
        <v>2.6436000000000002</v>
      </c>
      <c r="F26" s="27">
        <v>1.5182</v>
      </c>
      <c r="G26" s="27">
        <v>1.2438</v>
      </c>
      <c r="H26" s="27">
        <v>1.3848400000000001</v>
      </c>
      <c r="I26" s="28">
        <v>1.1432200000000001</v>
      </c>
      <c r="J26" s="29">
        <f t="shared" si="0"/>
        <v>1.26403</v>
      </c>
      <c r="K26" s="24"/>
      <c r="L26" s="30"/>
      <c r="M26" s="31"/>
      <c r="N26" s="17"/>
      <c r="O26" s="17"/>
      <c r="P26" s="17"/>
    </row>
    <row r="27" spans="1:16" ht="11.25">
      <c r="A27" s="98">
        <f t="shared" si="1"/>
        <v>6</v>
      </c>
      <c r="B27" s="194"/>
      <c r="C27" s="114">
        <v>41078</v>
      </c>
      <c r="D27" s="27">
        <v>1.5515000000000001</v>
      </c>
      <c r="E27" s="27">
        <v>2.6551</v>
      </c>
      <c r="F27" s="27">
        <v>1.4807999999999999</v>
      </c>
      <c r="G27" s="27">
        <v>1.2390000000000001</v>
      </c>
      <c r="H27" s="27">
        <v>1.4762299999999999</v>
      </c>
      <c r="I27" s="28">
        <v>1.1042100000000001</v>
      </c>
      <c r="J27" s="29">
        <f t="shared" si="0"/>
        <v>1.2902200000000001</v>
      </c>
      <c r="K27" s="24"/>
      <c r="L27" s="30"/>
      <c r="M27" s="31"/>
      <c r="N27" s="17"/>
      <c r="O27" s="17"/>
      <c r="P27" s="17"/>
    </row>
    <row r="28" spans="1:16" ht="11.25">
      <c r="A28" s="98">
        <f t="shared" si="1"/>
        <v>6</v>
      </c>
      <c r="B28" s="194"/>
      <c r="C28" s="114">
        <v>41085</v>
      </c>
      <c r="D28" s="27">
        <v>1.7010000000000001</v>
      </c>
      <c r="E28" s="27">
        <v>2.5941999999999998</v>
      </c>
      <c r="F28" s="27">
        <v>1.56</v>
      </c>
      <c r="G28" s="27">
        <v>1.1160000000000001</v>
      </c>
      <c r="H28" s="27">
        <v>1.5150125000000001</v>
      </c>
      <c r="I28" s="28">
        <v>1.0870124999999999</v>
      </c>
      <c r="J28" s="29">
        <f t="shared" si="0"/>
        <v>1.3010125000000001</v>
      </c>
      <c r="K28" s="24"/>
      <c r="L28" s="30"/>
      <c r="M28" s="31"/>
      <c r="N28" s="17"/>
      <c r="O28" s="17"/>
      <c r="P28" s="17"/>
    </row>
    <row r="29" spans="1:16" ht="11.25">
      <c r="A29" s="98">
        <f t="shared" si="1"/>
        <v>7</v>
      </c>
      <c r="B29" s="194" t="str">
        <f>VLOOKUP(A29,Month!A:B,2,FALSE)</f>
        <v>July</v>
      </c>
      <c r="C29" s="114">
        <v>41092</v>
      </c>
      <c r="D29" s="27">
        <v>1.7589999999999999</v>
      </c>
      <c r="E29" s="27">
        <v>2.66675</v>
      </c>
      <c r="F29" s="27">
        <v>1.3280000000000001</v>
      </c>
      <c r="G29" s="27">
        <v>1.2485999999999999</v>
      </c>
      <c r="H29" s="27">
        <v>1.3964400000000001</v>
      </c>
      <c r="I29" s="28">
        <v>1.08362</v>
      </c>
      <c r="J29" s="29">
        <f t="shared" si="0"/>
        <v>1.24003</v>
      </c>
      <c r="K29" s="33"/>
      <c r="L29" s="30"/>
      <c r="M29" s="31"/>
      <c r="N29" s="17"/>
      <c r="O29" s="17"/>
      <c r="P29" s="17"/>
    </row>
    <row r="30" spans="1:16" ht="11.25">
      <c r="A30" s="98">
        <f t="shared" si="1"/>
        <v>7</v>
      </c>
      <c r="B30" s="194"/>
      <c r="C30" s="114">
        <v>41099</v>
      </c>
      <c r="D30" s="27">
        <v>1.8445</v>
      </c>
      <c r="E30" s="27">
        <v>2.5855000000000001</v>
      </c>
      <c r="F30" s="27">
        <v>1.3</v>
      </c>
      <c r="G30" s="27">
        <v>1.1115999999999999</v>
      </c>
      <c r="H30" s="27">
        <v>1.37442</v>
      </c>
      <c r="I30" s="28">
        <v>1.1154300000000001</v>
      </c>
      <c r="J30" s="29">
        <f t="shared" si="0"/>
        <v>1.2449250000000001</v>
      </c>
      <c r="K30" s="24"/>
      <c r="L30" s="30"/>
      <c r="M30" s="31"/>
      <c r="N30" s="17"/>
      <c r="O30" s="17"/>
      <c r="P30" s="17"/>
    </row>
    <row r="31" spans="1:16" ht="11.25">
      <c r="A31" s="98">
        <f t="shared" si="1"/>
        <v>7</v>
      </c>
      <c r="B31" s="194"/>
      <c r="C31" s="114">
        <v>41106</v>
      </c>
      <c r="D31" s="27">
        <v>1.8694999999999999</v>
      </c>
      <c r="E31" s="27">
        <v>2.4355000000000002</v>
      </c>
      <c r="F31" s="27">
        <v>1</v>
      </c>
      <c r="G31" s="27">
        <v>1.173</v>
      </c>
      <c r="H31" s="27">
        <v>1.3604000000000001</v>
      </c>
      <c r="I31" s="28">
        <v>1.1326200000000002</v>
      </c>
      <c r="J31" s="29">
        <f t="shared" si="0"/>
        <v>1.2465100000000002</v>
      </c>
      <c r="K31" s="24"/>
      <c r="L31" s="30"/>
      <c r="M31" s="31"/>
      <c r="N31" s="17"/>
      <c r="O31" s="17"/>
      <c r="P31" s="17"/>
    </row>
    <row r="32" spans="1:16" ht="11.25">
      <c r="A32" s="98">
        <f t="shared" si="1"/>
        <v>7</v>
      </c>
      <c r="B32" s="194"/>
      <c r="C32" s="114">
        <v>41113</v>
      </c>
      <c r="D32" s="27">
        <v>1.7370000000000001</v>
      </c>
      <c r="E32" s="27">
        <v>2.4144999999999999</v>
      </c>
      <c r="F32" s="27">
        <v>1.5973999999999999</v>
      </c>
      <c r="G32" s="27">
        <v>1.2165999999999999</v>
      </c>
      <c r="H32" s="27">
        <v>1.37622</v>
      </c>
      <c r="I32" s="28">
        <v>1.14822</v>
      </c>
      <c r="J32" s="29">
        <f t="shared" si="0"/>
        <v>1.2622200000000001</v>
      </c>
      <c r="K32" s="24"/>
      <c r="L32" s="30"/>
      <c r="M32" s="31"/>
      <c r="N32" s="17"/>
      <c r="O32" s="17"/>
      <c r="P32" s="17"/>
    </row>
    <row r="33" spans="1:16" ht="11.25">
      <c r="A33" s="98">
        <f t="shared" si="1"/>
        <v>7</v>
      </c>
      <c r="B33" s="194"/>
      <c r="C33" s="114">
        <v>41120</v>
      </c>
      <c r="D33" s="34">
        <v>1.738</v>
      </c>
      <c r="E33" s="34">
        <v>2.4005999999999998</v>
      </c>
      <c r="F33" s="34">
        <v>1.5344</v>
      </c>
      <c r="G33" s="34">
        <v>1.3428</v>
      </c>
      <c r="H33" s="34">
        <v>1.44</v>
      </c>
      <c r="I33" s="28">
        <v>1.1888099999999999</v>
      </c>
      <c r="J33" s="29">
        <f t="shared" si="0"/>
        <v>1.3144049999999998</v>
      </c>
      <c r="N33" s="17"/>
      <c r="O33" s="17"/>
      <c r="P33" s="17"/>
    </row>
    <row r="34" spans="1:16" ht="11.25">
      <c r="A34" s="98">
        <f t="shared" si="1"/>
        <v>8</v>
      </c>
      <c r="B34" s="194" t="str">
        <f>VLOOKUP(A34,Month!A:B,2,FALSE)</f>
        <v>August</v>
      </c>
      <c r="C34" s="114">
        <v>41127</v>
      </c>
      <c r="D34" s="34">
        <v>1.6695</v>
      </c>
      <c r="E34" s="34">
        <v>2.4035000000000002</v>
      </c>
      <c r="F34" s="34">
        <v>1.3642000000000001</v>
      </c>
      <c r="G34" s="34">
        <v>1.343</v>
      </c>
      <c r="H34" s="34">
        <v>1.397</v>
      </c>
      <c r="I34" s="28">
        <v>1.1716300000000002</v>
      </c>
      <c r="J34" s="29">
        <f t="shared" ref="J34:J54" si="2">AVERAGE(H34:I34)</f>
        <v>1.2843150000000001</v>
      </c>
      <c r="N34" s="17"/>
      <c r="O34" s="17"/>
      <c r="P34" s="17"/>
    </row>
    <row r="35" spans="1:16" ht="11.25">
      <c r="A35" s="98">
        <f t="shared" si="1"/>
        <v>8</v>
      </c>
      <c r="B35" s="194"/>
      <c r="C35" s="114">
        <v>41134</v>
      </c>
      <c r="D35" s="34">
        <v>1.603</v>
      </c>
      <c r="E35" s="34">
        <v>2.6615000000000002</v>
      </c>
      <c r="F35" s="34">
        <v>1.367</v>
      </c>
      <c r="G35" s="34">
        <v>1.2456</v>
      </c>
      <c r="H35" s="34">
        <v>1.3680000000000001</v>
      </c>
      <c r="I35" s="28">
        <v>1.1476500000000001</v>
      </c>
      <c r="J35" s="29">
        <f t="shared" si="2"/>
        <v>1.257825</v>
      </c>
      <c r="N35" s="17"/>
      <c r="O35" s="17"/>
      <c r="P35" s="17"/>
    </row>
    <row r="36" spans="1:16" ht="11.25">
      <c r="A36" s="98">
        <f t="shared" si="1"/>
        <v>8</v>
      </c>
      <c r="B36" s="194"/>
      <c r="C36" s="114">
        <v>41141</v>
      </c>
      <c r="D36" s="34">
        <v>1.6259999999999999</v>
      </c>
      <c r="E36" s="34">
        <v>2.7890000000000001</v>
      </c>
      <c r="F36" s="34">
        <v>1.5928</v>
      </c>
      <c r="G36" s="34">
        <v>1.3033999999999999</v>
      </c>
      <c r="H36" s="34">
        <v>1.4419999999999999</v>
      </c>
      <c r="I36" s="28">
        <v>1.1272400000000002</v>
      </c>
      <c r="J36" s="29">
        <f t="shared" si="2"/>
        <v>1.2846200000000001</v>
      </c>
      <c r="N36" s="17"/>
      <c r="O36" s="17"/>
      <c r="P36" s="17"/>
    </row>
    <row r="37" spans="1:16" ht="11.25">
      <c r="A37" s="98">
        <f t="shared" si="1"/>
        <v>8</v>
      </c>
      <c r="B37" s="194"/>
      <c r="C37" s="114">
        <v>41148</v>
      </c>
      <c r="D37" s="34">
        <v>1.6455</v>
      </c>
      <c r="E37" s="34">
        <v>2.8919999999999999</v>
      </c>
      <c r="F37" s="34">
        <v>1.53</v>
      </c>
      <c r="G37" s="34">
        <v>1.2078</v>
      </c>
      <c r="H37" s="34">
        <v>1.458</v>
      </c>
      <c r="I37" s="28">
        <v>1.1353</v>
      </c>
      <c r="J37" s="29">
        <f t="shared" si="2"/>
        <v>1.2966500000000001</v>
      </c>
      <c r="N37" s="17"/>
      <c r="O37" s="17"/>
      <c r="P37" s="17"/>
    </row>
    <row r="38" spans="1:16" ht="11.25">
      <c r="A38" s="98">
        <f t="shared" si="1"/>
        <v>9</v>
      </c>
      <c r="B38" s="194" t="str">
        <f>VLOOKUP(A38,Month!A:B,2,FALSE)</f>
        <v>September</v>
      </c>
      <c r="C38" s="114">
        <v>41155</v>
      </c>
      <c r="D38" s="34">
        <v>1.627</v>
      </c>
      <c r="E38" s="34">
        <v>2.7124999999999999</v>
      </c>
      <c r="F38" s="34">
        <v>1.53</v>
      </c>
      <c r="G38" s="34">
        <v>1.149</v>
      </c>
      <c r="H38" s="34">
        <v>1.4259999999999999</v>
      </c>
      <c r="I38" s="28">
        <v>1.1696300000000002</v>
      </c>
      <c r="J38" s="29">
        <f t="shared" si="2"/>
        <v>1.2978149999999999</v>
      </c>
      <c r="N38" s="17"/>
      <c r="O38" s="17"/>
      <c r="P38" s="17"/>
    </row>
    <row r="39" spans="1:16" ht="11.25">
      <c r="A39" s="98">
        <f t="shared" si="1"/>
        <v>9</v>
      </c>
      <c r="B39" s="194"/>
      <c r="C39" s="114">
        <v>41162</v>
      </c>
      <c r="D39" s="34">
        <v>1.8080000000000001</v>
      </c>
      <c r="E39" s="34">
        <v>2.63</v>
      </c>
      <c r="F39" s="34">
        <v>1.5713999999999999</v>
      </c>
      <c r="G39" s="34">
        <v>1.2674000000000001</v>
      </c>
      <c r="H39" s="34">
        <v>1.3919999999999999</v>
      </c>
      <c r="I39" s="28">
        <v>1.27</v>
      </c>
      <c r="J39" s="29">
        <f t="shared" si="2"/>
        <v>1.331</v>
      </c>
      <c r="N39" s="17"/>
      <c r="O39" s="17"/>
      <c r="P39" s="17"/>
    </row>
    <row r="40" spans="1:16" ht="11.25">
      <c r="A40" s="98">
        <f t="shared" si="1"/>
        <v>9</v>
      </c>
      <c r="B40" s="194"/>
      <c r="C40" s="114">
        <v>41169</v>
      </c>
      <c r="D40" s="34">
        <v>1.7330000000000001</v>
      </c>
      <c r="E40" s="34">
        <v>2.3144999999999998</v>
      </c>
      <c r="F40" s="34">
        <v>1.7450000000000001</v>
      </c>
      <c r="G40" s="34">
        <v>1.298</v>
      </c>
      <c r="H40" s="34">
        <v>1.331</v>
      </c>
      <c r="I40" s="28">
        <v>1.30301</v>
      </c>
      <c r="J40" s="29">
        <f t="shared" si="2"/>
        <v>1.317005</v>
      </c>
      <c r="N40" s="17"/>
      <c r="O40" s="17"/>
      <c r="P40" s="17"/>
    </row>
    <row r="41" spans="1:16" ht="11.25">
      <c r="A41" s="98">
        <f t="shared" si="1"/>
        <v>9</v>
      </c>
      <c r="B41" s="194"/>
      <c r="C41" s="114">
        <v>41176</v>
      </c>
      <c r="D41" s="34">
        <v>1.7350000000000001</v>
      </c>
      <c r="E41" s="34">
        <v>2.2890000000000001</v>
      </c>
      <c r="F41" s="34">
        <v>1.7422</v>
      </c>
      <c r="G41" s="34">
        <v>1.2894000000000001</v>
      </c>
      <c r="H41" s="34">
        <v>1.3420000000000001</v>
      </c>
      <c r="I41" s="28">
        <v>1.35422</v>
      </c>
      <c r="J41" s="29">
        <f t="shared" si="2"/>
        <v>1.3481100000000001</v>
      </c>
      <c r="N41" s="17"/>
      <c r="O41" s="17"/>
      <c r="P41" s="17"/>
    </row>
    <row r="42" spans="1:16" ht="11.25">
      <c r="A42" s="98">
        <f t="shared" si="1"/>
        <v>10</v>
      </c>
      <c r="B42" s="194" t="str">
        <f>VLOOKUP(A42,Month!A:B,2,FALSE)</f>
        <v>October</v>
      </c>
      <c r="C42" s="114">
        <v>41183</v>
      </c>
      <c r="D42" s="34">
        <v>1.681</v>
      </c>
      <c r="E42" s="34">
        <v>2.2435</v>
      </c>
      <c r="F42" s="34">
        <v>1.7632000000000001</v>
      </c>
      <c r="G42" s="34">
        <v>1.2544</v>
      </c>
      <c r="H42" s="34">
        <v>1.22</v>
      </c>
      <c r="I42" s="28">
        <v>1.3666299999999998</v>
      </c>
      <c r="J42" s="29">
        <f t="shared" si="2"/>
        <v>1.2933149999999998</v>
      </c>
      <c r="N42" s="17"/>
      <c r="O42" s="17"/>
      <c r="P42" s="17"/>
    </row>
    <row r="43" spans="1:16" ht="11.25">
      <c r="A43" s="98">
        <f t="shared" si="1"/>
        <v>10</v>
      </c>
      <c r="B43" s="194"/>
      <c r="C43" s="114">
        <v>41190</v>
      </c>
      <c r="D43" s="35">
        <v>1.617</v>
      </c>
      <c r="E43" s="35">
        <v>2.3955000000000002</v>
      </c>
      <c r="F43" s="35">
        <v>1.7758</v>
      </c>
      <c r="G43" s="35">
        <v>1.2722</v>
      </c>
      <c r="H43" s="35">
        <v>1.1559999999999999</v>
      </c>
      <c r="I43" s="28">
        <v>1.27603</v>
      </c>
      <c r="J43" s="29">
        <f t="shared" si="2"/>
        <v>1.2160150000000001</v>
      </c>
      <c r="N43" s="17"/>
      <c r="O43" s="17"/>
      <c r="P43" s="17"/>
    </row>
    <row r="44" spans="1:16" ht="11.25">
      <c r="A44" s="98">
        <f t="shared" si="1"/>
        <v>10</v>
      </c>
      <c r="B44" s="194"/>
      <c r="C44" s="114">
        <v>41197</v>
      </c>
      <c r="D44" s="34"/>
      <c r="E44" s="34">
        <v>2.4485000000000001</v>
      </c>
      <c r="F44" s="34">
        <v>1.7578</v>
      </c>
      <c r="G44" s="34">
        <v>1.2556</v>
      </c>
      <c r="H44" s="34">
        <v>1.1319999999999999</v>
      </c>
      <c r="I44" s="28">
        <v>1.2256300000000002</v>
      </c>
      <c r="J44" s="29">
        <f t="shared" si="2"/>
        <v>1.1788150000000002</v>
      </c>
      <c r="N44" s="17"/>
      <c r="O44" s="17"/>
      <c r="P44" s="17"/>
    </row>
    <row r="45" spans="1:16" ht="11.25">
      <c r="A45" s="98">
        <f t="shared" si="1"/>
        <v>10</v>
      </c>
      <c r="B45" s="194"/>
      <c r="C45" s="114">
        <v>41204</v>
      </c>
      <c r="D45" s="34"/>
      <c r="E45" s="34">
        <v>2.3515000000000001</v>
      </c>
      <c r="F45" s="34">
        <v>1.7849999999999999</v>
      </c>
      <c r="G45" s="34">
        <v>1.3473999999999999</v>
      </c>
      <c r="H45" s="34">
        <v>1.0972</v>
      </c>
      <c r="I45" s="28">
        <v>1.2140199999999999</v>
      </c>
      <c r="J45" s="29">
        <f t="shared" si="2"/>
        <v>1.1556099999999998</v>
      </c>
      <c r="N45" s="17"/>
      <c r="O45" s="17"/>
      <c r="P45" s="17"/>
    </row>
    <row r="46" spans="1:16" ht="11.25">
      <c r="A46" s="98">
        <f t="shared" si="1"/>
        <v>10</v>
      </c>
      <c r="B46" s="194"/>
      <c r="C46" s="114">
        <v>41211</v>
      </c>
      <c r="D46" s="34"/>
      <c r="E46" s="34">
        <v>2.302</v>
      </c>
      <c r="F46" s="34">
        <v>1.7707999999999999</v>
      </c>
      <c r="G46" s="34">
        <v>1.427</v>
      </c>
      <c r="H46" s="34">
        <v>1.1359999999999999</v>
      </c>
      <c r="I46" s="28">
        <v>1.20923</v>
      </c>
      <c r="J46" s="29">
        <f t="shared" si="2"/>
        <v>1.172615</v>
      </c>
      <c r="N46" s="17"/>
      <c r="O46" s="17"/>
      <c r="P46" s="17"/>
    </row>
    <row r="47" spans="1:16" ht="11.25">
      <c r="A47" s="98">
        <f t="shared" si="1"/>
        <v>11</v>
      </c>
      <c r="B47" s="194" t="str">
        <f>VLOOKUP(A47,Month!A:B,2,FALSE)</f>
        <v>November</v>
      </c>
      <c r="C47" s="114">
        <v>41218</v>
      </c>
      <c r="D47" s="34"/>
      <c r="E47" s="34">
        <v>2.3395000000000001</v>
      </c>
      <c r="F47" s="34">
        <v>1.6282000000000001</v>
      </c>
      <c r="G47" s="34">
        <v>1.333</v>
      </c>
      <c r="H47" s="34">
        <v>1.119</v>
      </c>
      <c r="I47" s="28">
        <v>1.23641</v>
      </c>
      <c r="J47" s="29">
        <f t="shared" si="2"/>
        <v>1.177705</v>
      </c>
      <c r="N47" s="17"/>
      <c r="O47" s="17"/>
      <c r="P47" s="17"/>
    </row>
    <row r="48" spans="1:16" ht="11.25">
      <c r="A48" s="98">
        <f t="shared" si="1"/>
        <v>11</v>
      </c>
      <c r="B48" s="194"/>
      <c r="C48" s="114">
        <v>41225</v>
      </c>
      <c r="D48" s="34"/>
      <c r="E48" s="34">
        <v>2.3420000000000001</v>
      </c>
      <c r="F48" s="34">
        <v>1.754</v>
      </c>
      <c r="G48" s="34">
        <v>1.3140000000000001</v>
      </c>
      <c r="H48" s="34">
        <v>1.1006</v>
      </c>
      <c r="I48" s="28">
        <v>1.23105</v>
      </c>
      <c r="J48" s="29">
        <f t="shared" si="2"/>
        <v>1.1658249999999999</v>
      </c>
      <c r="N48" s="17"/>
      <c r="O48" s="17"/>
      <c r="P48" s="17"/>
    </row>
    <row r="49" spans="1:16" ht="11.25">
      <c r="A49" s="98">
        <f t="shared" si="1"/>
        <v>11</v>
      </c>
      <c r="B49" s="194"/>
      <c r="C49" s="114">
        <v>41232</v>
      </c>
      <c r="D49" s="34"/>
      <c r="E49" s="34">
        <v>2.2959999999999998</v>
      </c>
      <c r="F49" s="34">
        <v>1.94</v>
      </c>
      <c r="G49" s="34">
        <v>1.2865</v>
      </c>
      <c r="H49" s="34">
        <v>1.2785</v>
      </c>
      <c r="I49" s="28">
        <v>1.2424200000000001</v>
      </c>
      <c r="J49" s="29">
        <f t="shared" si="2"/>
        <v>1.2604600000000001</v>
      </c>
      <c r="N49" s="17"/>
      <c r="O49" s="17"/>
      <c r="P49" s="17"/>
    </row>
    <row r="50" spans="1:16" ht="11.25">
      <c r="A50" s="98">
        <f t="shared" si="1"/>
        <v>11</v>
      </c>
      <c r="B50" s="194"/>
      <c r="C50" s="114">
        <v>41239</v>
      </c>
      <c r="D50" s="34"/>
      <c r="E50" s="34">
        <v>2.2715000000000001</v>
      </c>
      <c r="F50" s="34">
        <v>1.8608</v>
      </c>
      <c r="G50" s="34">
        <v>1.4323999999999999</v>
      </c>
      <c r="H50" s="34">
        <v>1.069</v>
      </c>
      <c r="I50" s="28">
        <v>1.2710399999999999</v>
      </c>
      <c r="J50" s="29">
        <f t="shared" si="2"/>
        <v>1.1700200000000001</v>
      </c>
      <c r="N50" s="17"/>
      <c r="O50" s="17"/>
      <c r="P50" s="17"/>
    </row>
    <row r="51" spans="1:16" ht="11.25">
      <c r="A51" s="98">
        <f t="shared" si="1"/>
        <v>12</v>
      </c>
      <c r="B51" s="194" t="str">
        <f>VLOOKUP(A51,Month!A:B,2,FALSE)</f>
        <v>December</v>
      </c>
      <c r="C51" s="114">
        <v>41246</v>
      </c>
      <c r="D51" s="34"/>
      <c r="E51" s="34">
        <v>2.2465000000000002</v>
      </c>
      <c r="F51" s="34">
        <v>1.8802000000000001</v>
      </c>
      <c r="G51" s="34">
        <v>1.3262</v>
      </c>
      <c r="H51" s="34">
        <v>1.373</v>
      </c>
      <c r="I51" s="28">
        <v>1.3038200000000002</v>
      </c>
      <c r="J51" s="29">
        <f t="shared" si="2"/>
        <v>1.3384100000000001</v>
      </c>
      <c r="N51" s="17"/>
      <c r="O51" s="17"/>
      <c r="P51" s="17"/>
    </row>
    <row r="52" spans="1:16" ht="11.25">
      <c r="A52" s="98">
        <f t="shared" si="1"/>
        <v>12</v>
      </c>
      <c r="B52" s="194"/>
      <c r="C52" s="114">
        <v>41253</v>
      </c>
      <c r="D52" s="34"/>
      <c r="E52" s="34">
        <v>2.1095000000000002</v>
      </c>
      <c r="F52" s="34">
        <v>1.8346</v>
      </c>
      <c r="G52" s="34">
        <v>1.2722</v>
      </c>
      <c r="H52" s="34">
        <v>1.0976999999999999</v>
      </c>
      <c r="I52" s="28">
        <v>1.3166300000000002</v>
      </c>
      <c r="J52" s="29">
        <f t="shared" si="2"/>
        <v>1.207165</v>
      </c>
      <c r="N52" s="17"/>
      <c r="O52" s="17"/>
      <c r="P52" s="17"/>
    </row>
    <row r="53" spans="1:16" ht="11.25">
      <c r="A53" s="98">
        <f t="shared" si="1"/>
        <v>12</v>
      </c>
      <c r="B53" s="194"/>
      <c r="C53" s="114">
        <v>41260</v>
      </c>
      <c r="D53" s="34"/>
      <c r="E53" s="34">
        <v>2.1964999999999999</v>
      </c>
      <c r="F53" s="34">
        <v>2.2080000000000002</v>
      </c>
      <c r="G53" s="34">
        <v>1.4632499999999999</v>
      </c>
      <c r="H53" s="34">
        <v>1.0745</v>
      </c>
      <c r="I53" s="28">
        <v>1.3283500000000001</v>
      </c>
      <c r="J53" s="29">
        <f t="shared" si="2"/>
        <v>1.201425</v>
      </c>
      <c r="N53" s="17"/>
      <c r="O53" s="17"/>
      <c r="P53" s="17"/>
    </row>
    <row r="54" spans="1:16" ht="11.25">
      <c r="A54" s="98">
        <f t="shared" si="1"/>
        <v>12</v>
      </c>
      <c r="B54" s="194"/>
      <c r="C54" s="114">
        <v>41267</v>
      </c>
      <c r="D54" s="34"/>
      <c r="E54" s="34">
        <v>2.2685</v>
      </c>
      <c r="F54" s="34">
        <v>2.0215999999999998</v>
      </c>
      <c r="G54" s="34">
        <v>1.369</v>
      </c>
      <c r="H54" s="34">
        <v>1.0860000000000001</v>
      </c>
      <c r="I54" s="28">
        <v>1.3620000000000001</v>
      </c>
      <c r="J54" s="29">
        <f t="shared" si="2"/>
        <v>1.2240000000000002</v>
      </c>
      <c r="N54" s="17"/>
      <c r="O54" s="17"/>
      <c r="P54" s="17"/>
    </row>
    <row r="55" spans="1:16" ht="11.25">
      <c r="C55" s="111" t="s">
        <v>235</v>
      </c>
      <c r="D55" s="38">
        <f>SUBTOTAL(1,D3:D54)</f>
        <v>1.810686585365854</v>
      </c>
      <c r="E55" s="38">
        <f>AVERAGE(E2:E54)</f>
        <v>2.4609048076923075</v>
      </c>
      <c r="F55" s="38">
        <f>AVERAGE(F2:F54)</f>
        <v>1.5125230769230766</v>
      </c>
      <c r="G55" s="38">
        <f>AVERAGE(G2:G54)</f>
        <v>1.2416509433962264</v>
      </c>
      <c r="H55" s="36">
        <f>SUBTOTAL(1,H2:H54)</f>
        <v>1.3342733962264153</v>
      </c>
    </row>
  </sheetData>
  <mergeCells count="12">
    <mergeCell ref="B29:B33"/>
    <mergeCell ref="B51:B54"/>
    <mergeCell ref="B47:B50"/>
    <mergeCell ref="B42:B46"/>
    <mergeCell ref="B38:B41"/>
    <mergeCell ref="B34:B37"/>
    <mergeCell ref="B2:B7"/>
    <mergeCell ref="B25:B28"/>
    <mergeCell ref="B12:B15"/>
    <mergeCell ref="B8:B11"/>
    <mergeCell ref="B21:B24"/>
    <mergeCell ref="B16:B20"/>
  </mergeCells>
  <pageMargins left="0.75" right="0.75" top="1" bottom="1" header="0.5" footer="0.5"/>
  <pageSetup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G215"/>
  <sheetViews>
    <sheetView topLeftCell="A55" zoomScale="160" zoomScaleNormal="160" workbookViewId="0">
      <selection activeCell="D197" sqref="D197:E199"/>
    </sheetView>
  </sheetViews>
  <sheetFormatPr defaultColWidth="9.5703125" defaultRowHeight="12.75"/>
  <cols>
    <col min="3" max="3" width="9.85546875" hidden="1" customWidth="1"/>
  </cols>
  <sheetData>
    <row r="1" spans="1:7">
      <c r="A1" t="s">
        <v>107</v>
      </c>
      <c r="B1" t="s">
        <v>121</v>
      </c>
      <c r="D1" s="4" t="s">
        <v>17</v>
      </c>
      <c r="E1" s="5" t="s">
        <v>16</v>
      </c>
      <c r="F1" s="5"/>
      <c r="G1" s="6"/>
    </row>
    <row r="2" spans="1:7" hidden="1">
      <c r="A2">
        <f>MONTH(C2)</f>
        <v>1</v>
      </c>
      <c r="B2" s="198" t="str">
        <f>VLOOKUP(A2,Month!A:B,2,FALSE)</f>
        <v>January</v>
      </c>
      <c r="C2" s="54">
        <v>39448</v>
      </c>
      <c r="D2" s="1">
        <f>Crude!F2</f>
        <v>0</v>
      </c>
      <c r="E2" s="2">
        <f>Corn!H2</f>
        <v>465.08</v>
      </c>
      <c r="F2" s="3"/>
      <c r="G2" s="3"/>
    </row>
    <row r="3" spans="1:7" hidden="1">
      <c r="A3">
        <f t="shared" ref="A3:A66" si="0">MONTH(C3)</f>
        <v>1</v>
      </c>
      <c r="B3" s="198"/>
      <c r="C3" s="54">
        <v>39454</v>
      </c>
      <c r="D3" s="1">
        <f>Crude!F3</f>
        <v>81.944000000000003</v>
      </c>
      <c r="E3" s="2">
        <f>Corn!H3</f>
        <v>478.45</v>
      </c>
      <c r="F3" s="3"/>
      <c r="G3" s="3"/>
    </row>
    <row r="4" spans="1:7" hidden="1">
      <c r="A4">
        <f t="shared" si="0"/>
        <v>1</v>
      </c>
      <c r="B4" s="198"/>
      <c r="C4" s="54">
        <v>39461</v>
      </c>
      <c r="D4" s="1">
        <f>Crude!F4</f>
        <v>80.069999999999993</v>
      </c>
      <c r="E4" s="2">
        <f>Corn!H4</f>
        <v>504.75</v>
      </c>
      <c r="F4" s="3"/>
      <c r="G4" s="3"/>
    </row>
    <row r="5" spans="1:7" hidden="1">
      <c r="A5">
        <f t="shared" si="0"/>
        <v>1</v>
      </c>
      <c r="B5" s="198"/>
      <c r="C5" s="54">
        <v>39468</v>
      </c>
      <c r="D5" s="1">
        <f>Crude!F5</f>
        <v>76.814999999999998</v>
      </c>
      <c r="E5" s="2">
        <f>Corn!H5</f>
        <v>488.8</v>
      </c>
      <c r="F5" s="3"/>
      <c r="G5" s="3"/>
    </row>
    <row r="6" spans="1:7" hidden="1">
      <c r="A6">
        <f t="shared" si="0"/>
        <v>1</v>
      </c>
      <c r="B6" s="198"/>
      <c r="C6" s="54">
        <v>39475</v>
      </c>
      <c r="D6" s="1">
        <f>Crude!F6</f>
        <v>74.034000000000006</v>
      </c>
      <c r="E6" s="2">
        <f>Corn!H6</f>
        <v>500.7</v>
      </c>
      <c r="F6" s="3"/>
      <c r="G6" s="3"/>
    </row>
    <row r="7" spans="1:7" hidden="1">
      <c r="A7">
        <f t="shared" si="0"/>
        <v>2</v>
      </c>
      <c r="B7" s="198" t="str">
        <f>VLOOKUP(A7,Month!A:B,2,FALSE)</f>
        <v>February</v>
      </c>
      <c r="C7" s="54">
        <v>39482</v>
      </c>
      <c r="D7" s="1">
        <f>Crude!F7</f>
        <v>74.593999999999994</v>
      </c>
      <c r="E7" s="2">
        <f>Corn!H7</f>
        <v>505.75</v>
      </c>
      <c r="F7" s="3"/>
      <c r="G7" s="3"/>
    </row>
    <row r="8" spans="1:7" hidden="1">
      <c r="A8">
        <f t="shared" si="0"/>
        <v>2</v>
      </c>
      <c r="B8" s="198"/>
      <c r="C8" s="54">
        <v>39489</v>
      </c>
      <c r="D8" s="1">
        <f>Crude!F8</f>
        <v>73.897999999999996</v>
      </c>
      <c r="E8" s="2">
        <f>Corn!H8</f>
        <v>504.8</v>
      </c>
      <c r="F8" s="3"/>
      <c r="G8" s="3"/>
    </row>
    <row r="9" spans="1:7" hidden="1">
      <c r="A9">
        <f t="shared" si="0"/>
        <v>2</v>
      </c>
      <c r="B9" s="198"/>
      <c r="C9" s="54">
        <v>39496</v>
      </c>
      <c r="D9" s="1">
        <f>Crude!F9</f>
        <v>78.302999999999997</v>
      </c>
      <c r="E9" s="2">
        <f>Corn!H9</f>
        <v>522.55999999999995</v>
      </c>
      <c r="F9" s="3"/>
      <c r="G9" s="3"/>
    </row>
    <row r="10" spans="1:7" hidden="1">
      <c r="A10">
        <f t="shared" si="0"/>
        <v>2</v>
      </c>
      <c r="B10" s="198"/>
      <c r="C10" s="54">
        <v>39503</v>
      </c>
      <c r="D10" s="1">
        <f>Crude!F10</f>
        <v>79.37</v>
      </c>
      <c r="E10" s="2">
        <f>Corn!H10</f>
        <v>535.6</v>
      </c>
      <c r="F10" s="3"/>
      <c r="G10" s="3"/>
    </row>
    <row r="11" spans="1:7" hidden="1">
      <c r="A11">
        <f t="shared" si="0"/>
        <v>3</v>
      </c>
      <c r="B11" s="198" t="str">
        <f>VLOOKUP(A11,Month!A:B,2,FALSE)</f>
        <v>March</v>
      </c>
      <c r="C11" s="54">
        <v>39510</v>
      </c>
      <c r="D11" s="1">
        <f>Crude!F11</f>
        <v>80.191999999999993</v>
      </c>
      <c r="E11" s="2">
        <f>Corn!H11</f>
        <v>549.20000000000005</v>
      </c>
      <c r="F11" s="3"/>
      <c r="G11" s="3"/>
    </row>
    <row r="12" spans="1:7" hidden="1">
      <c r="A12">
        <f t="shared" si="0"/>
        <v>3</v>
      </c>
      <c r="B12" s="198"/>
      <c r="C12" s="54">
        <v>39517</v>
      </c>
      <c r="D12" s="1">
        <f>Crude!F12</f>
        <v>81.760000000000005</v>
      </c>
      <c r="E12" s="2">
        <f>Corn!H12</f>
        <v>556.29999999999995</v>
      </c>
      <c r="F12" s="3"/>
      <c r="G12" s="3"/>
    </row>
    <row r="13" spans="1:7" hidden="1">
      <c r="A13">
        <f t="shared" si="0"/>
        <v>3</v>
      </c>
      <c r="B13" s="198"/>
      <c r="C13" s="54">
        <v>39524</v>
      </c>
      <c r="D13" s="1">
        <f>Crude!F13</f>
        <v>81.462000000000003</v>
      </c>
      <c r="E13" s="2">
        <f>Corn!H13</f>
        <v>530.80999999999995</v>
      </c>
      <c r="F13" s="3"/>
      <c r="G13" s="3"/>
    </row>
    <row r="14" spans="1:7" hidden="1">
      <c r="A14">
        <f t="shared" si="0"/>
        <v>3</v>
      </c>
      <c r="B14" s="198"/>
      <c r="C14" s="54">
        <v>39531</v>
      </c>
      <c r="D14" s="1">
        <f>Crude!F14</f>
        <v>80.86</v>
      </c>
      <c r="E14" s="2">
        <f>Corn!H14</f>
        <v>547.54999999999995</v>
      </c>
      <c r="F14" s="3"/>
      <c r="G14" s="3"/>
    </row>
    <row r="15" spans="1:7" hidden="1">
      <c r="A15">
        <f t="shared" si="0"/>
        <v>3</v>
      </c>
      <c r="B15" s="198"/>
      <c r="C15" s="54">
        <v>39538</v>
      </c>
      <c r="D15" s="1">
        <f>Crude!F15</f>
        <v>83.293000000000006</v>
      </c>
      <c r="E15" s="2">
        <f>Corn!H15</f>
        <v>589</v>
      </c>
      <c r="F15" s="3"/>
      <c r="G15" s="3"/>
    </row>
    <row r="16" spans="1:7" hidden="1">
      <c r="A16">
        <f t="shared" si="0"/>
        <v>4</v>
      </c>
      <c r="B16" s="198" t="str">
        <f>VLOOKUP(A16,Month!A:B,2,FALSE)</f>
        <v>April</v>
      </c>
      <c r="C16" s="54">
        <v>39545</v>
      </c>
      <c r="D16" s="1">
        <f>Crude!F16</f>
        <v>85.93</v>
      </c>
      <c r="E16" s="2">
        <f>Corn!G16</f>
        <v>397.25</v>
      </c>
      <c r="F16" s="3"/>
      <c r="G16" s="3"/>
    </row>
    <row r="17" spans="1:7" hidden="1">
      <c r="A17">
        <f t="shared" si="0"/>
        <v>4</v>
      </c>
      <c r="B17" s="198"/>
      <c r="C17" s="54">
        <v>39552</v>
      </c>
      <c r="D17" s="1">
        <f>Crude!F17</f>
        <v>84.596000000000004</v>
      </c>
      <c r="E17" s="2">
        <f>Corn!G17</f>
        <v>385.65</v>
      </c>
      <c r="F17" s="3"/>
      <c r="G17" s="3"/>
    </row>
    <row r="18" spans="1:7" hidden="1">
      <c r="A18">
        <f t="shared" si="0"/>
        <v>4</v>
      </c>
      <c r="B18" s="198"/>
      <c r="C18" s="54">
        <v>39559</v>
      </c>
      <c r="D18" s="1">
        <f>Crude!F18</f>
        <v>83.48</v>
      </c>
      <c r="E18" s="2">
        <f>Corn!G18</f>
        <v>375</v>
      </c>
      <c r="F18" s="3"/>
      <c r="G18" s="3"/>
    </row>
    <row r="19" spans="1:7" hidden="1">
      <c r="A19">
        <f t="shared" si="0"/>
        <v>4</v>
      </c>
      <c r="B19" s="198"/>
      <c r="C19" s="54">
        <v>39566</v>
      </c>
      <c r="D19" s="1">
        <f>Crude!F19</f>
        <v>84.236000000000004</v>
      </c>
      <c r="E19" s="2">
        <f>Corn!G19</f>
        <v>388.55</v>
      </c>
      <c r="F19" s="3"/>
      <c r="G19" s="3"/>
    </row>
    <row r="20" spans="1:7" hidden="1">
      <c r="A20">
        <f t="shared" si="0"/>
        <v>5</v>
      </c>
      <c r="B20" s="198" t="str">
        <f>VLOOKUP(A20,Month!A:B,2,FALSE)</f>
        <v>May</v>
      </c>
      <c r="C20" s="54">
        <v>39573</v>
      </c>
      <c r="D20" s="1">
        <f>Crude!F20</f>
        <v>80.224000000000004</v>
      </c>
      <c r="E20" s="2">
        <f>Corn!G20</f>
        <v>403.2</v>
      </c>
      <c r="F20" s="3"/>
      <c r="G20" s="3"/>
    </row>
    <row r="21" spans="1:7" hidden="1">
      <c r="A21">
        <f t="shared" si="0"/>
        <v>5</v>
      </c>
      <c r="B21" s="198"/>
      <c r="C21" s="54">
        <v>39580</v>
      </c>
      <c r="D21" s="1">
        <f>Crude!F21</f>
        <v>74.965999999999994</v>
      </c>
      <c r="E21" s="2">
        <f>Corn!G21</f>
        <v>418.25</v>
      </c>
      <c r="F21" s="3"/>
      <c r="G21" s="3"/>
    </row>
    <row r="22" spans="1:7" hidden="1">
      <c r="A22">
        <f t="shared" si="0"/>
        <v>5</v>
      </c>
      <c r="B22" s="198"/>
      <c r="C22" s="54">
        <v>39587</v>
      </c>
      <c r="D22" s="1">
        <f>Crude!F22</f>
        <v>69.481999999999999</v>
      </c>
      <c r="E22" s="2">
        <f>Corn!G22</f>
        <v>425.5</v>
      </c>
      <c r="F22" s="3"/>
      <c r="G22" s="3"/>
    </row>
    <row r="23" spans="1:7" hidden="1">
      <c r="A23">
        <f t="shared" si="0"/>
        <v>5</v>
      </c>
      <c r="B23" s="198"/>
      <c r="C23" s="54">
        <v>39594</v>
      </c>
      <c r="D23" s="1">
        <f>Crude!F23</f>
        <v>71.798000000000002</v>
      </c>
      <c r="E23" s="2">
        <f>Corn!G23</f>
        <v>429.63</v>
      </c>
      <c r="F23" s="3"/>
      <c r="G23" s="3"/>
    </row>
    <row r="24" spans="1:7" hidden="1">
      <c r="A24">
        <f t="shared" si="0"/>
        <v>6</v>
      </c>
      <c r="B24" s="198" t="str">
        <f>VLOOKUP(A24,Month!A:B,2,FALSE)</f>
        <v>June</v>
      </c>
      <c r="C24" s="54">
        <v>39601</v>
      </c>
      <c r="D24" s="1">
        <f>Crude!F24</f>
        <v>72.89</v>
      </c>
      <c r="E24" s="2">
        <f>Corn!G24</f>
        <v>444.05</v>
      </c>
      <c r="F24" s="3"/>
      <c r="G24" s="3"/>
    </row>
    <row r="25" spans="1:7" hidden="1">
      <c r="A25">
        <f t="shared" si="0"/>
        <v>6</v>
      </c>
      <c r="B25" s="198"/>
      <c r="C25" s="54">
        <v>39608</v>
      </c>
      <c r="D25" s="1">
        <f>Crude!F25</f>
        <v>73.414000000000001</v>
      </c>
      <c r="E25" s="2">
        <f>Corn!G25</f>
        <v>436.25</v>
      </c>
      <c r="F25" s="3"/>
      <c r="G25" s="3"/>
    </row>
    <row r="26" spans="1:7" hidden="1">
      <c r="A26">
        <f t="shared" si="0"/>
        <v>6</v>
      </c>
      <c r="B26" s="198"/>
      <c r="C26" s="54">
        <v>39615</v>
      </c>
      <c r="D26" s="1">
        <f>Crude!F26</f>
        <v>76.739999999999995</v>
      </c>
      <c r="E26" s="2">
        <f>Corn!G26</f>
        <v>404.05</v>
      </c>
      <c r="F26" s="3"/>
      <c r="G26" s="3"/>
    </row>
    <row r="27" spans="1:7" hidden="1">
      <c r="A27">
        <f t="shared" si="0"/>
        <v>6</v>
      </c>
      <c r="B27" s="198"/>
      <c r="C27" s="54">
        <v>39622</v>
      </c>
      <c r="D27" s="1">
        <f>Crude!F27</f>
        <v>77.349999999999994</v>
      </c>
      <c r="E27" s="2">
        <f>Corn!G27</f>
        <v>385.5</v>
      </c>
      <c r="F27" s="3"/>
      <c r="G27" s="3"/>
    </row>
    <row r="28" spans="1:7" hidden="1">
      <c r="A28">
        <f t="shared" si="0"/>
        <v>6</v>
      </c>
      <c r="B28" s="198"/>
      <c r="C28" s="54">
        <v>39629</v>
      </c>
      <c r="D28" s="1">
        <f>Crude!F28</f>
        <v>74.981999999999999</v>
      </c>
      <c r="E28" s="2">
        <f>Corn!G28</f>
        <v>355.56</v>
      </c>
      <c r="F28" s="3"/>
      <c r="G28" s="3"/>
    </row>
    <row r="29" spans="1:7" hidden="1">
      <c r="A29">
        <f t="shared" si="0"/>
        <v>7</v>
      </c>
      <c r="B29" s="198" t="str">
        <f>VLOOKUP(A29,Month!A:B,2,FALSE)</f>
        <v>July</v>
      </c>
      <c r="C29" s="54">
        <v>39636</v>
      </c>
      <c r="D29" s="1">
        <f>Crude!F29</f>
        <v>74.394999999999996</v>
      </c>
      <c r="E29" s="2">
        <f>Corn!G29</f>
        <v>341.4</v>
      </c>
      <c r="F29" s="3"/>
      <c r="G29" s="3"/>
    </row>
    <row r="30" spans="1:7" hidden="1">
      <c r="A30">
        <f t="shared" si="0"/>
        <v>7</v>
      </c>
      <c r="B30" s="198"/>
      <c r="C30" s="54">
        <v>39643</v>
      </c>
      <c r="D30" s="1">
        <f>Crude!F30</f>
        <v>76.353999999999999</v>
      </c>
      <c r="E30" s="2">
        <f>Corn!G30</f>
        <v>335.5</v>
      </c>
      <c r="F30" s="3"/>
      <c r="G30" s="3"/>
    </row>
    <row r="31" spans="1:7" hidden="1">
      <c r="A31">
        <f t="shared" si="0"/>
        <v>7</v>
      </c>
      <c r="B31" s="198"/>
      <c r="C31" s="54">
        <v>39650</v>
      </c>
      <c r="D31" s="1">
        <f>Crude!F31</f>
        <v>77.763999999999996</v>
      </c>
      <c r="E31" s="2">
        <f>Corn!G31</f>
        <v>317.2</v>
      </c>
      <c r="F31" s="3"/>
      <c r="G31" s="3"/>
    </row>
    <row r="32" spans="1:7" hidden="1">
      <c r="A32">
        <f t="shared" si="0"/>
        <v>7</v>
      </c>
      <c r="B32" s="198"/>
      <c r="C32" s="54">
        <v>39657</v>
      </c>
      <c r="D32" s="1">
        <f>Crude!F32</f>
        <v>78.156000000000006</v>
      </c>
      <c r="E32" s="2">
        <f>Corn!G32</f>
        <v>327.05</v>
      </c>
      <c r="F32" s="3"/>
      <c r="G32" s="3"/>
    </row>
    <row r="33" spans="1:7" hidden="1">
      <c r="A33">
        <f t="shared" si="0"/>
        <v>8</v>
      </c>
      <c r="B33" s="198" t="str">
        <f>VLOOKUP(A33,Month!A:B,2,FALSE)</f>
        <v>August</v>
      </c>
      <c r="C33" s="54">
        <v>39664</v>
      </c>
      <c r="D33" s="1">
        <f>Crude!F33</f>
        <v>81.813999999999993</v>
      </c>
      <c r="E33" s="2">
        <f>Corn!G33</f>
        <v>342.8</v>
      </c>
      <c r="F33" s="3"/>
      <c r="G33" s="3"/>
    </row>
    <row r="34" spans="1:7" hidden="1">
      <c r="A34">
        <f t="shared" si="0"/>
        <v>8</v>
      </c>
      <c r="B34" s="198"/>
      <c r="C34" s="54">
        <v>39671</v>
      </c>
      <c r="D34" s="1">
        <f>Crude!F34</f>
        <v>78.176000000000002</v>
      </c>
      <c r="E34" s="2">
        <f>Corn!G34</f>
        <v>325.05</v>
      </c>
    </row>
    <row r="35" spans="1:7" hidden="1">
      <c r="A35">
        <f t="shared" si="0"/>
        <v>8</v>
      </c>
      <c r="B35" s="198"/>
      <c r="C35" s="54">
        <v>39678</v>
      </c>
      <c r="D35" s="1">
        <f>Crude!F35</f>
        <v>74.864000000000004</v>
      </c>
      <c r="E35" s="2">
        <f>Corn!G35</f>
        <v>317.8</v>
      </c>
    </row>
    <row r="36" spans="1:7" hidden="1">
      <c r="A36">
        <f t="shared" si="0"/>
        <v>8</v>
      </c>
      <c r="B36" s="198"/>
      <c r="C36" s="54">
        <v>39685</v>
      </c>
      <c r="D36" s="1">
        <f>Crude!F36</f>
        <v>73.156000000000006</v>
      </c>
      <c r="E36" s="2">
        <f>Corn!G36</f>
        <v>323.10000000000002</v>
      </c>
    </row>
    <row r="37" spans="1:7" hidden="1">
      <c r="A37">
        <f t="shared" si="0"/>
        <v>9</v>
      </c>
      <c r="B37" s="198" t="str">
        <f>VLOOKUP(A37,Month!A:B,2,FALSE)</f>
        <v>September</v>
      </c>
      <c r="C37" s="54">
        <v>39692</v>
      </c>
      <c r="D37" s="1">
        <f>Crude!F37</f>
        <v>74.03</v>
      </c>
      <c r="E37" s="2">
        <f>Corn!G37</f>
        <v>312.64999999999998</v>
      </c>
    </row>
    <row r="38" spans="1:7" hidden="1">
      <c r="A38">
        <f t="shared" si="0"/>
        <v>9</v>
      </c>
      <c r="B38" s="198"/>
      <c r="C38" s="54">
        <v>39699</v>
      </c>
      <c r="D38" s="1">
        <f>Crude!F38</f>
        <v>74.864999999999995</v>
      </c>
      <c r="E38" s="2">
        <f>Corn!G38</f>
        <v>308.06</v>
      </c>
    </row>
    <row r="39" spans="1:7" hidden="1">
      <c r="A39">
        <f t="shared" si="0"/>
        <v>9</v>
      </c>
      <c r="B39" s="198"/>
      <c r="C39" s="54">
        <v>39706</v>
      </c>
      <c r="D39" s="1">
        <f>Crude!F39</f>
        <v>75.647999999999996</v>
      </c>
      <c r="E39" s="2">
        <f>Corn!G39</f>
        <v>326.95</v>
      </c>
    </row>
    <row r="40" spans="1:7" hidden="1">
      <c r="A40">
        <f t="shared" si="0"/>
        <v>9</v>
      </c>
      <c r="B40" s="198"/>
      <c r="C40" s="54">
        <v>39713</v>
      </c>
      <c r="D40" s="1">
        <f>Crude!F40</f>
        <v>74.951999999999998</v>
      </c>
      <c r="E40" s="2">
        <f>Corn!G40</f>
        <v>328.5</v>
      </c>
    </row>
    <row r="41" spans="1:7" hidden="1">
      <c r="A41">
        <f t="shared" si="0"/>
        <v>9</v>
      </c>
      <c r="B41" s="198"/>
      <c r="C41" s="54">
        <v>39720</v>
      </c>
      <c r="D41" s="1">
        <f>Crude!F41</f>
        <v>78.099999999999994</v>
      </c>
      <c r="E41" s="2">
        <f>Corn!G41</f>
        <v>339.55</v>
      </c>
    </row>
    <row r="42" spans="1:7" hidden="1">
      <c r="A42">
        <f t="shared" si="0"/>
        <v>10</v>
      </c>
      <c r="B42" s="198" t="str">
        <f>VLOOKUP(A42,Month!A:B,2,FALSE)</f>
        <v>October</v>
      </c>
      <c r="C42" s="54">
        <v>39727</v>
      </c>
      <c r="D42" s="1">
        <f>Crude!F42</f>
        <v>82.37</v>
      </c>
      <c r="E42" s="2">
        <f>Corn!G42</f>
        <v>357.15</v>
      </c>
    </row>
    <row r="43" spans="1:7" hidden="1">
      <c r="A43">
        <f t="shared" si="0"/>
        <v>10</v>
      </c>
      <c r="B43" s="198"/>
      <c r="C43" s="54">
        <v>39734</v>
      </c>
      <c r="D43" s="1">
        <f>Crude!F43</f>
        <v>82.165999999999997</v>
      </c>
      <c r="E43" s="2">
        <f>Corn!G43</f>
        <v>378.2</v>
      </c>
    </row>
    <row r="44" spans="1:7" hidden="1">
      <c r="A44">
        <f t="shared" si="0"/>
        <v>10</v>
      </c>
      <c r="B44" s="198"/>
      <c r="C44" s="54">
        <v>39741</v>
      </c>
      <c r="D44" s="1">
        <f>Crude!F44</f>
        <v>81.317999999999998</v>
      </c>
      <c r="E44" s="2">
        <f>Corn!G44</f>
        <v>394.05</v>
      </c>
    </row>
    <row r="45" spans="1:7" hidden="1">
      <c r="A45">
        <f t="shared" si="0"/>
        <v>10</v>
      </c>
      <c r="B45" s="198"/>
      <c r="C45" s="54">
        <v>39748</v>
      </c>
      <c r="D45" s="1">
        <f>Crude!F45</f>
        <v>82.123999999999995</v>
      </c>
      <c r="E45" s="2">
        <f>Corn!G45</f>
        <v>372.65</v>
      </c>
    </row>
    <row r="46" spans="1:7" hidden="1">
      <c r="A46">
        <f t="shared" si="0"/>
        <v>11</v>
      </c>
      <c r="B46" s="198" t="str">
        <f>VLOOKUP(A46,Month!A:B,2,FALSE)</f>
        <v>November</v>
      </c>
      <c r="C46" s="54">
        <v>39755</v>
      </c>
      <c r="D46" s="1">
        <f>Crude!F46</f>
        <v>84.975999999999999</v>
      </c>
      <c r="E46" s="2">
        <f>Corn!G46</f>
        <v>379.95</v>
      </c>
    </row>
    <row r="47" spans="1:7" hidden="1">
      <c r="A47">
        <f t="shared" si="0"/>
        <v>11</v>
      </c>
      <c r="B47" s="198"/>
      <c r="C47" s="54">
        <v>39762</v>
      </c>
      <c r="D47" s="1">
        <f>Crude!F47</f>
        <v>86.855999999999995</v>
      </c>
      <c r="E47" s="2">
        <f>Corn!G47</f>
        <v>391.1</v>
      </c>
    </row>
    <row r="48" spans="1:7" hidden="1">
      <c r="A48">
        <f t="shared" si="0"/>
        <v>11</v>
      </c>
      <c r="B48" s="198"/>
      <c r="C48" s="54">
        <v>39769</v>
      </c>
      <c r="D48" s="1">
        <f>Crude!F48</f>
        <v>82.2</v>
      </c>
      <c r="E48" s="2">
        <f>Corn!G48</f>
        <v>397.65</v>
      </c>
    </row>
    <row r="49" spans="1:5" hidden="1">
      <c r="A49">
        <f t="shared" si="0"/>
        <v>11</v>
      </c>
      <c r="B49" s="198"/>
      <c r="C49" s="54">
        <v>39776</v>
      </c>
      <c r="D49" s="1">
        <f>Crude!F49</f>
        <v>82.528000000000006</v>
      </c>
      <c r="E49" s="2">
        <f>Corn!G49</f>
        <v>388.13</v>
      </c>
    </row>
    <row r="50" spans="1:5" hidden="1">
      <c r="A50">
        <f t="shared" si="0"/>
        <v>12</v>
      </c>
      <c r="B50" s="198" t="str">
        <f>VLOOKUP(A50,Month!A:B,2,FALSE)</f>
        <v>December</v>
      </c>
      <c r="C50" s="54">
        <v>39783</v>
      </c>
      <c r="D50" s="1">
        <f>Crude!F50</f>
        <v>86.756</v>
      </c>
      <c r="E50" s="2">
        <f>Corn!G50</f>
        <v>390.65</v>
      </c>
    </row>
    <row r="51" spans="1:5" hidden="1">
      <c r="A51">
        <f t="shared" si="0"/>
        <v>12</v>
      </c>
      <c r="B51" s="198"/>
      <c r="C51" s="54">
        <v>39790</v>
      </c>
      <c r="D51" s="1">
        <f>Crude!F51</f>
        <v>88.501999999999995</v>
      </c>
      <c r="E51" s="2">
        <f>Corn!G51</f>
        <v>374.55</v>
      </c>
    </row>
    <row r="52" spans="1:5" hidden="1">
      <c r="A52">
        <f t="shared" si="0"/>
        <v>12</v>
      </c>
      <c r="B52" s="198"/>
      <c r="C52" s="54">
        <v>39797</v>
      </c>
      <c r="D52" s="1">
        <f>Crude!F52</f>
        <v>88.245999999999995</v>
      </c>
      <c r="E52" s="2">
        <f>Corn!G52</f>
        <v>400.9</v>
      </c>
    </row>
    <row r="53" spans="1:5" hidden="1">
      <c r="A53">
        <f t="shared" si="0"/>
        <v>12</v>
      </c>
      <c r="B53" s="198"/>
      <c r="C53" s="54">
        <v>39804</v>
      </c>
      <c r="D53" s="1">
        <f>Crude!F53</f>
        <v>90.155000000000001</v>
      </c>
      <c r="E53" s="2">
        <f>Corn!G53</f>
        <v>403</v>
      </c>
    </row>
    <row r="54" spans="1:5" hidden="1">
      <c r="A54">
        <f t="shared" si="0"/>
        <v>12</v>
      </c>
      <c r="B54" s="198"/>
      <c r="C54" s="54">
        <v>39811</v>
      </c>
      <c r="D54" s="1">
        <f>Crude!F54</f>
        <v>90.863</v>
      </c>
      <c r="E54" s="2">
        <f>Corn!G54</f>
        <v>415.31</v>
      </c>
    </row>
    <row r="55" spans="1:5">
      <c r="A55">
        <f t="shared" si="0"/>
        <v>1</v>
      </c>
      <c r="B55" s="198" t="str">
        <f>VLOOKUP(A55,Month!A:C,3,FALSE)</f>
        <v>J</v>
      </c>
      <c r="C55" s="54">
        <v>39818</v>
      </c>
      <c r="D55" s="1">
        <f>Crude!F2</f>
        <v>0</v>
      </c>
      <c r="E55" s="2">
        <f>Corn!F2</f>
        <v>0</v>
      </c>
    </row>
    <row r="56" spans="1:5">
      <c r="A56">
        <f t="shared" si="0"/>
        <v>1</v>
      </c>
      <c r="B56" s="198"/>
      <c r="C56" s="54">
        <v>39825</v>
      </c>
      <c r="D56" s="1">
        <f>Crude!F3</f>
        <v>81.944000000000003</v>
      </c>
      <c r="E56" s="2">
        <f>Corn!F3</f>
        <v>419.9</v>
      </c>
    </row>
    <row r="57" spans="1:5">
      <c r="A57">
        <f t="shared" si="0"/>
        <v>1</v>
      </c>
      <c r="B57" s="198"/>
      <c r="C57" s="54">
        <v>39832</v>
      </c>
      <c r="D57" s="1">
        <f>Crude!F4</f>
        <v>80.069999999999993</v>
      </c>
      <c r="E57" s="2">
        <f>Corn!F4</f>
        <v>390.3</v>
      </c>
    </row>
    <row r="58" spans="1:5">
      <c r="A58">
        <f t="shared" si="0"/>
        <v>1</v>
      </c>
      <c r="B58" s="198"/>
      <c r="C58" s="54">
        <v>39839</v>
      </c>
      <c r="D58" s="1">
        <f>Crude!F5</f>
        <v>76.814999999999998</v>
      </c>
      <c r="E58" s="2">
        <f>Corn!F5</f>
        <v>368.5</v>
      </c>
    </row>
    <row r="59" spans="1:5">
      <c r="A59">
        <f t="shared" si="0"/>
        <v>2</v>
      </c>
      <c r="B59" s="198" t="str">
        <f>VLOOKUP(A59,Month!A:C,3,FALSE)</f>
        <v>F</v>
      </c>
      <c r="C59" s="54">
        <v>39846</v>
      </c>
      <c r="D59" s="1">
        <f>Crude!F6</f>
        <v>74.034000000000006</v>
      </c>
      <c r="E59" s="2">
        <f>Corn!F6</f>
        <v>361.3</v>
      </c>
    </row>
    <row r="60" spans="1:5">
      <c r="A60">
        <f t="shared" si="0"/>
        <v>2</v>
      </c>
      <c r="B60" s="198"/>
      <c r="C60" s="54">
        <v>39853</v>
      </c>
      <c r="D60" s="1">
        <f>Crude!F7</f>
        <v>74.593999999999994</v>
      </c>
      <c r="E60" s="2">
        <f>Corn!F7</f>
        <v>356.5</v>
      </c>
    </row>
    <row r="61" spans="1:5">
      <c r="A61">
        <f t="shared" si="0"/>
        <v>2</v>
      </c>
      <c r="B61" s="198"/>
      <c r="C61" s="54">
        <v>39860</v>
      </c>
      <c r="D61" s="1">
        <f>Crude!F8</f>
        <v>73.897999999999996</v>
      </c>
      <c r="E61" s="2">
        <f>Corn!F8</f>
        <v>360.2</v>
      </c>
    </row>
    <row r="62" spans="1:5">
      <c r="A62">
        <f t="shared" si="0"/>
        <v>2</v>
      </c>
      <c r="B62" s="198"/>
      <c r="C62" s="54">
        <v>39867</v>
      </c>
      <c r="D62" s="1">
        <f>Crude!F9</f>
        <v>78.302999999999997</v>
      </c>
      <c r="E62" s="2">
        <f>Corn!F9</f>
        <v>361.13</v>
      </c>
    </row>
    <row r="63" spans="1:5">
      <c r="A63">
        <f t="shared" si="0"/>
        <v>3</v>
      </c>
      <c r="B63" s="198" t="str">
        <f>VLOOKUP(A63,Month!A:C,3,FALSE)</f>
        <v>M</v>
      </c>
      <c r="C63" s="54">
        <v>39874</v>
      </c>
      <c r="D63" s="1">
        <f>Crude!F10</f>
        <v>79.37</v>
      </c>
      <c r="E63" s="2">
        <f>Corn!F10</f>
        <v>372.95</v>
      </c>
    </row>
    <row r="64" spans="1:5">
      <c r="A64">
        <f t="shared" si="0"/>
        <v>3</v>
      </c>
      <c r="B64" s="198"/>
      <c r="C64" s="54">
        <v>39881</v>
      </c>
      <c r="D64" s="1">
        <f>Crude!F11</f>
        <v>80.191999999999993</v>
      </c>
      <c r="E64" s="2">
        <f>Corn!F11</f>
        <v>370.6</v>
      </c>
    </row>
    <row r="65" spans="1:5">
      <c r="A65">
        <f t="shared" si="0"/>
        <v>3</v>
      </c>
      <c r="B65" s="198"/>
      <c r="C65" s="54">
        <v>39888</v>
      </c>
      <c r="D65" s="1">
        <f>Crude!F12</f>
        <v>81.760000000000005</v>
      </c>
      <c r="E65" s="2">
        <f>Corn!F12</f>
        <v>357.65</v>
      </c>
    </row>
    <row r="66" spans="1:5">
      <c r="A66">
        <f t="shared" si="0"/>
        <v>3</v>
      </c>
      <c r="B66" s="198"/>
      <c r="C66" s="54">
        <v>39895</v>
      </c>
      <c r="D66" s="1">
        <f>Crude!F13</f>
        <v>81.462000000000003</v>
      </c>
      <c r="E66" s="2">
        <f>Corn!F13</f>
        <v>370.9</v>
      </c>
    </row>
    <row r="67" spans="1:5">
      <c r="A67">
        <f t="shared" ref="A67:A74" si="1">MONTH(C67)</f>
        <v>3</v>
      </c>
      <c r="B67" s="198"/>
      <c r="C67" s="54">
        <v>39902</v>
      </c>
      <c r="D67" s="1">
        <f>Crude!F14</f>
        <v>80.86</v>
      </c>
      <c r="E67" s="2">
        <f>Corn!F14</f>
        <v>361.95</v>
      </c>
    </row>
    <row r="68" spans="1:5">
      <c r="A68">
        <f t="shared" si="1"/>
        <v>4</v>
      </c>
      <c r="B68" s="198" t="str">
        <f>VLOOKUP(A68,Month!A:C,3,FALSE)</f>
        <v>A</v>
      </c>
      <c r="C68" s="54">
        <v>39909</v>
      </c>
      <c r="D68" s="1">
        <f>Crude!F15</f>
        <v>83.293000000000006</v>
      </c>
      <c r="E68" s="2">
        <f>Corn!F15</f>
        <v>350.25</v>
      </c>
    </row>
    <row r="69" spans="1:5">
      <c r="A69">
        <f t="shared" si="1"/>
        <v>4</v>
      </c>
      <c r="B69" s="198"/>
      <c r="C69" s="54">
        <v>39916</v>
      </c>
      <c r="D69" s="1">
        <f>Crude!F16</f>
        <v>85.93</v>
      </c>
      <c r="E69" s="2">
        <f>Corn!F16</f>
        <v>348.65</v>
      </c>
    </row>
    <row r="70" spans="1:5">
      <c r="A70">
        <f t="shared" si="1"/>
        <v>4</v>
      </c>
      <c r="B70" s="198"/>
      <c r="C70" s="54">
        <v>39923</v>
      </c>
      <c r="D70" s="1">
        <f>Crude!F17</f>
        <v>84.596000000000004</v>
      </c>
      <c r="E70" s="2">
        <f>Corn!F17</f>
        <v>357.2</v>
      </c>
    </row>
    <row r="71" spans="1:5">
      <c r="A71">
        <f t="shared" si="1"/>
        <v>4</v>
      </c>
      <c r="B71" s="198"/>
      <c r="C71" s="54">
        <v>39930</v>
      </c>
      <c r="D71" s="1">
        <f>Crude!F18</f>
        <v>83.48</v>
      </c>
      <c r="E71" s="2">
        <f>Corn!F18</f>
        <v>355.55</v>
      </c>
    </row>
    <row r="72" spans="1:5">
      <c r="A72">
        <f t="shared" si="1"/>
        <v>5</v>
      </c>
      <c r="B72" s="198" t="str">
        <f>VLOOKUP(A72,Month!A:C,3,FALSE)</f>
        <v>M</v>
      </c>
      <c r="C72" s="54">
        <v>39937</v>
      </c>
      <c r="D72" s="1">
        <f>Crude!F19</f>
        <v>84.236000000000004</v>
      </c>
      <c r="E72" s="2">
        <f>Corn!F19</f>
        <v>356.7</v>
      </c>
    </row>
    <row r="73" spans="1:5">
      <c r="A73">
        <f t="shared" si="1"/>
        <v>5</v>
      </c>
      <c r="B73" s="198"/>
      <c r="C73" s="54">
        <v>39944</v>
      </c>
      <c r="D73" s="1">
        <f>Crude!F20</f>
        <v>80.224000000000004</v>
      </c>
      <c r="E73" s="2">
        <f>Corn!F20</f>
        <v>363.25</v>
      </c>
    </row>
    <row r="74" spans="1:5">
      <c r="A74">
        <f t="shared" si="1"/>
        <v>5</v>
      </c>
      <c r="B74" s="198"/>
      <c r="C74" s="54">
        <v>39951</v>
      </c>
      <c r="D74" s="1">
        <f>Crude!F21</f>
        <v>74.965999999999994</v>
      </c>
      <c r="E74" s="2">
        <f>Corn!F21</f>
        <v>365.55</v>
      </c>
    </row>
    <row r="75" spans="1:5">
      <c r="A75">
        <f t="shared" ref="A75:A80" si="2">MONTH(C75)</f>
        <v>5</v>
      </c>
      <c r="B75" s="198"/>
      <c r="C75" s="54">
        <v>39958</v>
      </c>
      <c r="D75" s="1">
        <f>Crude!F22</f>
        <v>69.481999999999999</v>
      </c>
      <c r="E75" s="2">
        <f>Corn!F22</f>
        <v>361.2</v>
      </c>
    </row>
    <row r="76" spans="1:5">
      <c r="A76">
        <f t="shared" si="2"/>
        <v>6</v>
      </c>
      <c r="B76" s="198" t="str">
        <f>VLOOKUP(A76,Month!A:C,3,FALSE)</f>
        <v>J</v>
      </c>
      <c r="C76" s="54">
        <v>39965</v>
      </c>
      <c r="D76" s="1">
        <f>Crude!F23</f>
        <v>71.798000000000002</v>
      </c>
      <c r="E76" s="2">
        <f>Corn!F23</f>
        <v>367.8</v>
      </c>
    </row>
    <row r="77" spans="1:5">
      <c r="A77">
        <f t="shared" si="2"/>
        <v>6</v>
      </c>
      <c r="B77" s="198"/>
      <c r="C77" s="54">
        <v>39972</v>
      </c>
      <c r="D77" s="1">
        <f>Crude!F24</f>
        <v>72.89</v>
      </c>
      <c r="E77" s="2">
        <f>Corn!F24</f>
        <v>348</v>
      </c>
    </row>
    <row r="78" spans="1:5">
      <c r="A78">
        <f t="shared" si="2"/>
        <v>6</v>
      </c>
      <c r="B78" s="198"/>
      <c r="C78" s="54">
        <v>39979</v>
      </c>
      <c r="D78" s="1">
        <f>Crude!F25</f>
        <v>73.414000000000001</v>
      </c>
      <c r="E78" s="2">
        <f>Corn!F25</f>
        <v>340.8</v>
      </c>
    </row>
    <row r="79" spans="1:5">
      <c r="A79">
        <f t="shared" si="2"/>
        <v>6</v>
      </c>
      <c r="B79" s="198"/>
      <c r="C79" s="54">
        <v>39986</v>
      </c>
      <c r="D79" s="1">
        <f>Crude!F26</f>
        <v>76.739999999999995</v>
      </c>
      <c r="E79" s="2">
        <f>Corn!F26</f>
        <v>356.4</v>
      </c>
    </row>
    <row r="80" spans="1:5">
      <c r="A80">
        <f t="shared" si="2"/>
        <v>6</v>
      </c>
      <c r="B80" s="198"/>
      <c r="C80" s="54">
        <v>39993</v>
      </c>
      <c r="D80" s="1">
        <f>Crude!F27</f>
        <v>77.349999999999994</v>
      </c>
      <c r="E80" s="2">
        <f>Corn!F27</f>
        <v>347.65</v>
      </c>
    </row>
    <row r="81" spans="1:5">
      <c r="A81">
        <f t="shared" ref="A81:A89" si="3">MONTH(C81)</f>
        <v>7</v>
      </c>
      <c r="B81" s="198" t="str">
        <f>VLOOKUP(A81,Month!A:C,3,FALSE)</f>
        <v>J</v>
      </c>
      <c r="C81" s="54">
        <v>40000</v>
      </c>
      <c r="D81" s="1">
        <f>Crude!F28</f>
        <v>74.981999999999999</v>
      </c>
      <c r="E81" s="2">
        <f>Corn!F28</f>
        <v>348.5</v>
      </c>
    </row>
    <row r="82" spans="1:5">
      <c r="A82">
        <f t="shared" si="3"/>
        <v>7</v>
      </c>
      <c r="B82" s="198"/>
      <c r="C82" s="54">
        <v>40007</v>
      </c>
      <c r="D82" s="1">
        <f>Crude!F29</f>
        <v>74.394999999999996</v>
      </c>
      <c r="E82" s="2">
        <f>Corn!F29</f>
        <v>370.88</v>
      </c>
    </row>
    <row r="83" spans="1:5">
      <c r="A83">
        <f t="shared" si="3"/>
        <v>7</v>
      </c>
      <c r="B83" s="198"/>
      <c r="C83" s="54">
        <v>40014</v>
      </c>
      <c r="D83" s="1">
        <f>Crude!F30</f>
        <v>76.353999999999999</v>
      </c>
      <c r="E83" s="2">
        <f>Corn!F30</f>
        <v>376.65</v>
      </c>
    </row>
    <row r="84" spans="1:5">
      <c r="A84">
        <f t="shared" si="3"/>
        <v>7</v>
      </c>
      <c r="B84" s="198"/>
      <c r="C84" s="54">
        <v>40021</v>
      </c>
      <c r="D84" s="1">
        <f>Crude!F31</f>
        <v>77.763999999999996</v>
      </c>
      <c r="E84" s="2">
        <f>Corn!F31</f>
        <v>376.6</v>
      </c>
    </row>
    <row r="85" spans="1:5">
      <c r="A85">
        <f t="shared" si="3"/>
        <v>8</v>
      </c>
      <c r="B85" s="198" t="str">
        <f>VLOOKUP(A85,Month!A:C,3,FALSE)</f>
        <v>A</v>
      </c>
      <c r="C85" s="54">
        <v>40028</v>
      </c>
      <c r="D85" s="1">
        <f>Crude!F32</f>
        <v>78.156000000000006</v>
      </c>
      <c r="E85" s="2">
        <f>Corn!F32</f>
        <v>375</v>
      </c>
    </row>
    <row r="86" spans="1:5">
      <c r="A86">
        <f t="shared" si="3"/>
        <v>8</v>
      </c>
      <c r="B86" s="198"/>
      <c r="C86" s="54">
        <v>40035</v>
      </c>
      <c r="D86" s="1">
        <f>Crude!F33</f>
        <v>81.813999999999993</v>
      </c>
      <c r="E86" s="2">
        <f>Corn!F33</f>
        <v>397.75</v>
      </c>
    </row>
    <row r="87" spans="1:5">
      <c r="A87">
        <f t="shared" si="3"/>
        <v>8</v>
      </c>
      <c r="B87" s="198"/>
      <c r="C87" s="54">
        <v>40042</v>
      </c>
      <c r="D87" s="1">
        <f>Crude!F34</f>
        <v>78.176000000000002</v>
      </c>
      <c r="E87" s="2">
        <f>Corn!F34</f>
        <v>408</v>
      </c>
    </row>
    <row r="88" spans="1:5">
      <c r="A88">
        <f t="shared" si="3"/>
        <v>8</v>
      </c>
      <c r="B88" s="198"/>
      <c r="C88" s="54">
        <v>40049</v>
      </c>
      <c r="D88" s="1">
        <f>Crude!F35</f>
        <v>74.864000000000004</v>
      </c>
      <c r="E88" s="2">
        <f>Corn!F35</f>
        <v>415.2</v>
      </c>
    </row>
    <row r="89" spans="1:5">
      <c r="A89">
        <f t="shared" si="3"/>
        <v>8</v>
      </c>
      <c r="B89" s="198"/>
      <c r="C89" s="54">
        <v>40056</v>
      </c>
      <c r="D89" s="1">
        <f>Crude!F36</f>
        <v>73.156000000000006</v>
      </c>
      <c r="E89" s="2">
        <f>Corn!F36</f>
        <v>412.95</v>
      </c>
    </row>
    <row r="90" spans="1:5">
      <c r="A90">
        <f t="shared" ref="A90:A105" si="4">MONTH(C90)</f>
        <v>9</v>
      </c>
      <c r="B90" s="198" t="str">
        <f>VLOOKUP(A90,Month!A:C,3,FALSE)</f>
        <v>S</v>
      </c>
      <c r="C90" s="54">
        <v>40063</v>
      </c>
      <c r="D90" s="1">
        <f>Crude!F37</f>
        <v>74.03</v>
      </c>
      <c r="E90" s="2">
        <f>Corn!F37</f>
        <v>433</v>
      </c>
    </row>
    <row r="91" spans="1:5">
      <c r="A91">
        <f t="shared" si="4"/>
        <v>9</v>
      </c>
      <c r="B91" s="198"/>
      <c r="C91" s="54">
        <v>40070</v>
      </c>
      <c r="D91" s="1">
        <f>Crude!F38</f>
        <v>74.864999999999995</v>
      </c>
      <c r="E91" s="2">
        <f>Corn!F38</f>
        <v>454.81</v>
      </c>
    </row>
    <row r="92" spans="1:5">
      <c r="A92">
        <f t="shared" si="4"/>
        <v>9</v>
      </c>
      <c r="B92" s="198"/>
      <c r="C92" s="54">
        <v>40077</v>
      </c>
      <c r="D92" s="1">
        <f>Crude!F39</f>
        <v>75.647999999999996</v>
      </c>
      <c r="E92" s="2">
        <f>Corn!F39</f>
        <v>493.75</v>
      </c>
    </row>
    <row r="93" spans="1:5">
      <c r="A93">
        <f t="shared" si="4"/>
        <v>9</v>
      </c>
      <c r="B93" s="198"/>
      <c r="C93" s="54">
        <v>40084</v>
      </c>
      <c r="D93" s="1">
        <f>Crude!F40</f>
        <v>74.951999999999998</v>
      </c>
      <c r="E93" s="2">
        <f>Corn!F40</f>
        <v>507.9</v>
      </c>
    </row>
    <row r="94" spans="1:5">
      <c r="A94">
        <f t="shared" si="4"/>
        <v>10</v>
      </c>
      <c r="B94" s="198" t="str">
        <f>VLOOKUP(A94,Month!A:C,3,FALSE)</f>
        <v>O</v>
      </c>
      <c r="C94" s="54">
        <v>40091</v>
      </c>
      <c r="D94" s="1">
        <f>Crude!F41</f>
        <v>78.099999999999994</v>
      </c>
      <c r="E94" s="2">
        <f>Corn!F41</f>
        <v>495.85</v>
      </c>
    </row>
    <row r="95" spans="1:5">
      <c r="A95">
        <f t="shared" si="4"/>
        <v>10</v>
      </c>
      <c r="B95" s="198"/>
      <c r="C95" s="54">
        <v>40098</v>
      </c>
      <c r="D95" s="1">
        <f>Crude!F42</f>
        <v>82.37</v>
      </c>
      <c r="E95" s="2">
        <f>Corn!F42</f>
        <v>495.5</v>
      </c>
    </row>
    <row r="96" spans="1:5">
      <c r="A96">
        <f t="shared" si="4"/>
        <v>10</v>
      </c>
      <c r="B96" s="198"/>
      <c r="C96" s="54">
        <v>40105</v>
      </c>
      <c r="D96" s="1">
        <f>Crude!F43</f>
        <v>82.165999999999997</v>
      </c>
      <c r="E96" s="2">
        <f>Corn!F43</f>
        <v>566.85</v>
      </c>
    </row>
    <row r="97" spans="1:5">
      <c r="A97">
        <f t="shared" si="4"/>
        <v>10</v>
      </c>
      <c r="B97" s="198"/>
      <c r="C97" s="54">
        <v>40112</v>
      </c>
      <c r="D97" s="1">
        <f>Crude!F44</f>
        <v>81.317999999999998</v>
      </c>
      <c r="E97" s="2">
        <f>Corn!F44</f>
        <v>560.20000000000005</v>
      </c>
    </row>
    <row r="98" spans="1:5">
      <c r="A98">
        <f t="shared" si="4"/>
        <v>11</v>
      </c>
      <c r="B98" s="198" t="str">
        <f>VLOOKUP(A98,Month!A:C,3,FALSE)</f>
        <v>N</v>
      </c>
      <c r="C98" s="54">
        <v>40119</v>
      </c>
      <c r="D98" s="1">
        <f>Crude!F45</f>
        <v>82.123999999999995</v>
      </c>
      <c r="E98" s="2">
        <f>Corn!F45</f>
        <v>575.6</v>
      </c>
    </row>
    <row r="99" spans="1:5">
      <c r="A99">
        <f t="shared" si="4"/>
        <v>11</v>
      </c>
      <c r="B99" s="198"/>
      <c r="C99" s="54">
        <v>40126</v>
      </c>
      <c r="D99" s="1">
        <f>Crude!F46</f>
        <v>84.975999999999999</v>
      </c>
      <c r="E99" s="2">
        <f>Corn!F46</f>
        <v>582.35</v>
      </c>
    </row>
    <row r="100" spans="1:5">
      <c r="A100">
        <f t="shared" si="4"/>
        <v>11</v>
      </c>
      <c r="B100" s="198"/>
      <c r="C100" s="54">
        <v>40133</v>
      </c>
      <c r="D100" s="1">
        <f>Crude!F47</f>
        <v>86.855999999999995</v>
      </c>
      <c r="E100" s="2">
        <f>Corn!F47</f>
        <v>565.25</v>
      </c>
    </row>
    <row r="101" spans="1:5">
      <c r="A101">
        <f t="shared" si="4"/>
        <v>11</v>
      </c>
      <c r="B101" s="198"/>
      <c r="C101" s="54">
        <v>40140</v>
      </c>
      <c r="D101" s="1">
        <f>Crude!F48</f>
        <v>82.2</v>
      </c>
      <c r="E101" s="2">
        <f>Corn!F48</f>
        <v>534.04999999999995</v>
      </c>
    </row>
    <row r="102" spans="1:5">
      <c r="A102">
        <f t="shared" si="4"/>
        <v>11</v>
      </c>
      <c r="B102" s="198"/>
      <c r="C102" s="54">
        <v>40147</v>
      </c>
      <c r="D102" s="1">
        <f>Crude!F49</f>
        <v>82.528000000000006</v>
      </c>
      <c r="E102" s="2">
        <f>Corn!F49</f>
        <v>530.19000000000005</v>
      </c>
    </row>
    <row r="103" spans="1:5">
      <c r="A103">
        <f t="shared" si="4"/>
        <v>12</v>
      </c>
      <c r="B103" s="198" t="str">
        <f>VLOOKUP(A103,Month!A:C,3,FALSE)</f>
        <v>D</v>
      </c>
      <c r="C103" s="54">
        <v>40154</v>
      </c>
      <c r="D103" s="1">
        <f>Crude!F50</f>
        <v>86.756</v>
      </c>
      <c r="E103" s="2">
        <f>Corn!F50</f>
        <v>543.95000000000005</v>
      </c>
    </row>
    <row r="104" spans="1:5">
      <c r="A104">
        <f t="shared" si="4"/>
        <v>12</v>
      </c>
      <c r="B104" s="198"/>
      <c r="C104" s="54">
        <v>40161</v>
      </c>
      <c r="D104" s="1">
        <f>Crude!F51</f>
        <v>88.501999999999995</v>
      </c>
      <c r="E104" s="2">
        <f>Corn!F51</f>
        <v>556.20000000000005</v>
      </c>
    </row>
    <row r="105" spans="1:5">
      <c r="A105">
        <f t="shared" si="4"/>
        <v>12</v>
      </c>
      <c r="B105" s="198"/>
      <c r="C105" s="54">
        <v>40168</v>
      </c>
      <c r="D105" s="1">
        <f>Crude!F52</f>
        <v>88.245999999999995</v>
      </c>
      <c r="E105" s="2">
        <f>Corn!F52</f>
        <v>586.15</v>
      </c>
    </row>
    <row r="106" spans="1:5">
      <c r="A106">
        <f t="shared" ref="A106:A114" si="5">MONTH(C106)</f>
        <v>12</v>
      </c>
      <c r="B106" s="198"/>
      <c r="C106" s="54">
        <v>40175</v>
      </c>
      <c r="D106" s="1">
        <f>Crude!F53</f>
        <v>90.155000000000001</v>
      </c>
      <c r="E106" s="2">
        <f>Corn!F53</f>
        <v>606.19000000000005</v>
      </c>
    </row>
    <row r="107" spans="1:5">
      <c r="A107">
        <f t="shared" si="5"/>
        <v>1</v>
      </c>
      <c r="B107" s="198" t="str">
        <f>VLOOKUP(A107,Month!A:C,3,FALSE)</f>
        <v>J</v>
      </c>
      <c r="C107" s="54">
        <v>40182</v>
      </c>
      <c r="D107" s="1">
        <f>Crude!E3</f>
        <v>89.528000000000006</v>
      </c>
      <c r="E107" s="2">
        <f>Corn!E3</f>
        <v>609.04999999999995</v>
      </c>
    </row>
    <row r="108" spans="1:5">
      <c r="A108">
        <f t="shared" si="5"/>
        <v>1</v>
      </c>
      <c r="B108" s="198"/>
      <c r="C108" s="54">
        <v>40189</v>
      </c>
      <c r="D108" s="1">
        <f>Crude!E4</f>
        <v>91.031999999999996</v>
      </c>
      <c r="E108" s="2">
        <f>Corn!E4</f>
        <v>627.25</v>
      </c>
    </row>
    <row r="109" spans="1:5">
      <c r="A109">
        <f t="shared" si="5"/>
        <v>1</v>
      </c>
      <c r="B109" s="198"/>
      <c r="C109" s="54">
        <v>40196</v>
      </c>
      <c r="D109" s="1">
        <f>Crude!E5</f>
        <v>90.052999999999997</v>
      </c>
      <c r="E109" s="2">
        <f>Corn!E5</f>
        <v>653</v>
      </c>
    </row>
    <row r="110" spans="1:5">
      <c r="A110">
        <f t="shared" si="5"/>
        <v>1</v>
      </c>
      <c r="B110" s="198"/>
      <c r="C110" s="54">
        <v>40203</v>
      </c>
      <c r="D110" s="1">
        <f>Crude!E6</f>
        <v>87.274000000000001</v>
      </c>
      <c r="E110" s="2">
        <f>Corn!E6</f>
        <v>650.35</v>
      </c>
    </row>
    <row r="111" spans="1:5">
      <c r="A111">
        <f t="shared" si="5"/>
        <v>2</v>
      </c>
      <c r="B111" s="198" t="str">
        <f>VLOOKUP(A111,Month!A:C,3,FALSE)</f>
        <v>F</v>
      </c>
      <c r="C111" s="54">
        <v>40210</v>
      </c>
      <c r="D111" s="1">
        <f>Crude!E7</f>
        <v>90.677999999999997</v>
      </c>
      <c r="E111" s="2">
        <f>Corn!E7</f>
        <v>666.7</v>
      </c>
    </row>
    <row r="112" spans="1:5">
      <c r="A112">
        <f t="shared" si="5"/>
        <v>2</v>
      </c>
      <c r="B112" s="198"/>
      <c r="C112" s="54">
        <v>40217</v>
      </c>
      <c r="D112" s="1">
        <f>Crude!E8</f>
        <v>86.688000000000002</v>
      </c>
      <c r="E112" s="2">
        <f>Corn!E8</f>
        <v>690.3</v>
      </c>
    </row>
    <row r="113" spans="1:5">
      <c r="A113">
        <f t="shared" si="5"/>
        <v>2</v>
      </c>
      <c r="B113" s="198"/>
      <c r="C113" s="54">
        <v>40224</v>
      </c>
      <c r="D113" s="1">
        <f>Crude!E9</f>
        <v>85.335999999999999</v>
      </c>
      <c r="E113" s="2">
        <f>Corn!E9</f>
        <v>699.85</v>
      </c>
    </row>
    <row r="114" spans="1:5">
      <c r="A114">
        <f t="shared" si="5"/>
        <v>2</v>
      </c>
      <c r="B114" s="198"/>
      <c r="C114" s="54">
        <v>40231</v>
      </c>
      <c r="D114" s="1">
        <f>Crude!E10</f>
        <v>96.707999999999998</v>
      </c>
      <c r="E114" s="2">
        <f>Corn!E10</f>
        <v>692.25</v>
      </c>
    </row>
    <row r="115" spans="1:5">
      <c r="A115">
        <v>3</v>
      </c>
      <c r="B115" s="198" t="str">
        <f>VLOOKUP(A115,Month!A:C,3,FALSE)</f>
        <v>M</v>
      </c>
      <c r="D115" s="1">
        <f>Crude!E11</f>
        <v>101.032</v>
      </c>
      <c r="E115" s="2">
        <f>Corn!E11</f>
        <v>722.95</v>
      </c>
    </row>
    <row r="116" spans="1:5">
      <c r="A116">
        <v>3</v>
      </c>
      <c r="B116" s="198"/>
      <c r="D116" s="1">
        <f>Crude!E12</f>
        <v>103.776</v>
      </c>
      <c r="E116" s="2">
        <f>Corn!E12</f>
        <v>688</v>
      </c>
    </row>
    <row r="117" spans="1:5">
      <c r="A117">
        <v>3</v>
      </c>
      <c r="B117" s="198"/>
      <c r="D117" s="1">
        <f>Crude!E13</f>
        <v>99.894000000000005</v>
      </c>
      <c r="E117" s="2">
        <f>Corn!E13</f>
        <v>649.70000000000005</v>
      </c>
    </row>
    <row r="118" spans="1:5">
      <c r="A118">
        <v>3</v>
      </c>
      <c r="B118" s="198"/>
      <c r="D118" s="1">
        <f>Crude!E14</f>
        <v>104.616</v>
      </c>
      <c r="E118" s="2">
        <f>Corn!E14</f>
        <v>689.2</v>
      </c>
    </row>
    <row r="119" spans="1:5">
      <c r="A119">
        <v>3</v>
      </c>
      <c r="B119" s="198"/>
      <c r="D119" s="1">
        <f>Crude!E15</f>
        <v>105.54</v>
      </c>
      <c r="E119" s="2">
        <f>Corn!E15</f>
        <v>687.05</v>
      </c>
    </row>
    <row r="120" spans="1:5">
      <c r="A120">
        <v>4</v>
      </c>
      <c r="B120" s="198" t="str">
        <f>VLOOKUP(A120,Month!A:C,3,FALSE)</f>
        <v>A</v>
      </c>
      <c r="D120" s="1">
        <f>Crude!E16</f>
        <v>109.746</v>
      </c>
      <c r="E120" s="2">
        <f>Corn!E16</f>
        <v>763.4</v>
      </c>
    </row>
    <row r="121" spans="1:5">
      <c r="A121">
        <v>4</v>
      </c>
      <c r="B121" s="198"/>
      <c r="D121" s="1">
        <f>Crude!E17</f>
        <v>108.21</v>
      </c>
      <c r="E121" s="2">
        <f>Corn!E17</f>
        <v>756.05</v>
      </c>
    </row>
    <row r="122" spans="1:5">
      <c r="A122">
        <v>4</v>
      </c>
      <c r="B122" s="198"/>
      <c r="D122" s="1">
        <f>Crude!E18</f>
        <v>109.753</v>
      </c>
      <c r="E122" s="2">
        <f>Corn!E18</f>
        <v>742.69</v>
      </c>
    </row>
    <row r="123" spans="1:5">
      <c r="A123">
        <v>4</v>
      </c>
      <c r="B123" s="198"/>
      <c r="D123" s="1">
        <f>Crude!E19</f>
        <v>112.69799999999999</v>
      </c>
      <c r="E123" s="2">
        <f>Corn!E19</f>
        <v>751.6</v>
      </c>
    </row>
    <row r="124" spans="1:5">
      <c r="A124">
        <v>5</v>
      </c>
      <c r="B124" s="198" t="str">
        <f>VLOOKUP(A124,Month!A:C,3,FALSE)</f>
        <v>M</v>
      </c>
      <c r="D124" s="1">
        <f>Crude!E20</f>
        <v>106.158</v>
      </c>
      <c r="E124" s="2">
        <f>Corn!E20</f>
        <v>712.8</v>
      </c>
    </row>
    <row r="125" spans="1:5">
      <c r="A125">
        <v>5</v>
      </c>
      <c r="B125" s="198"/>
      <c r="D125" s="1">
        <f>Crude!E21</f>
        <v>100.652</v>
      </c>
      <c r="E125" s="2">
        <f>Corn!E21</f>
        <v>689.05</v>
      </c>
    </row>
    <row r="126" spans="1:5">
      <c r="A126">
        <v>5</v>
      </c>
      <c r="B126" s="198"/>
      <c r="D126" s="1">
        <f>Crude!E22</f>
        <v>98.462000000000003</v>
      </c>
      <c r="E126" s="2">
        <f>Corn!E22</f>
        <v>735.05</v>
      </c>
    </row>
    <row r="127" spans="1:5">
      <c r="A127">
        <v>5</v>
      </c>
      <c r="B127" s="198"/>
      <c r="D127" s="1">
        <f>Crude!E23</f>
        <v>99.885999999999996</v>
      </c>
      <c r="E127" s="2">
        <f>Corn!E23</f>
        <v>746.7</v>
      </c>
    </row>
    <row r="128" spans="1:5">
      <c r="A128">
        <v>5</v>
      </c>
      <c r="B128" s="198"/>
      <c r="D128" s="1">
        <f>Crude!E24</f>
        <v>100.90300000000001</v>
      </c>
      <c r="E128" s="2">
        <f>Corn!E24</f>
        <v>756.63</v>
      </c>
    </row>
    <row r="129" spans="1:5">
      <c r="A129">
        <v>6</v>
      </c>
      <c r="B129" s="198" t="str">
        <f>VLOOKUP(A129,Month!A:C,3,FALSE)</f>
        <v>J</v>
      </c>
      <c r="D129" s="1">
        <f>Crude!E25</f>
        <v>100.012</v>
      </c>
      <c r="E129" s="2">
        <f>Corn!E25</f>
        <v>761</v>
      </c>
    </row>
    <row r="130" spans="1:5">
      <c r="A130">
        <v>6</v>
      </c>
      <c r="B130" s="198"/>
      <c r="D130" s="1">
        <f>Crude!E26</f>
        <v>95.888000000000005</v>
      </c>
      <c r="E130" s="2">
        <f>Corn!E26</f>
        <v>733.1</v>
      </c>
    </row>
    <row r="131" spans="1:5">
      <c r="A131">
        <v>6</v>
      </c>
      <c r="B131" s="198"/>
      <c r="D131" s="1">
        <f>Crude!E27</f>
        <v>92.85</v>
      </c>
      <c r="E131" s="2">
        <f>Corn!E27</f>
        <v>687.2</v>
      </c>
    </row>
    <row r="132" spans="1:5">
      <c r="A132">
        <v>6</v>
      </c>
      <c r="B132" s="198"/>
      <c r="D132" s="1">
        <f>Crude!E28</f>
        <v>93.725999999999999</v>
      </c>
      <c r="E132" s="2">
        <f>Corn!E28</f>
        <v>662.35</v>
      </c>
    </row>
    <row r="133" spans="1:5">
      <c r="A133">
        <v>7</v>
      </c>
      <c r="B133" s="198" t="str">
        <f>VLOOKUP(A133,Month!A:C,3,FALSE)</f>
        <v>J</v>
      </c>
      <c r="D133" s="1">
        <f>Crude!E29</f>
        <v>97.102999999999994</v>
      </c>
      <c r="E133" s="2">
        <f>Corn!E29</f>
        <v>662.88</v>
      </c>
    </row>
    <row r="134" spans="1:5">
      <c r="A134">
        <v>7</v>
      </c>
      <c r="B134" s="198"/>
      <c r="D134" s="1">
        <f>Crude!E30</f>
        <v>96.712000000000003</v>
      </c>
      <c r="E134" s="2">
        <f>Corn!E30</f>
        <v>699.45</v>
      </c>
    </row>
    <row r="135" spans="1:5">
      <c r="A135">
        <v>7</v>
      </c>
      <c r="B135" s="198"/>
      <c r="D135" s="1">
        <f>Crude!E31</f>
        <v>98.114000000000004</v>
      </c>
      <c r="E135" s="2">
        <f>Corn!E31</f>
        <v>690.3</v>
      </c>
    </row>
    <row r="136" spans="1:5">
      <c r="A136">
        <v>7</v>
      </c>
      <c r="B136" s="198"/>
      <c r="D136" s="1">
        <f>Crude!E32</f>
        <v>97.866</v>
      </c>
      <c r="E136" s="2">
        <f>Corn!E32</f>
        <v>681.55</v>
      </c>
    </row>
    <row r="137" spans="1:5">
      <c r="A137">
        <v>8</v>
      </c>
      <c r="B137" s="198" t="str">
        <f>VLOOKUP(A137,Month!A:C,3,FALSE)</f>
        <v>A</v>
      </c>
      <c r="D137" s="1">
        <f>Crude!E33</f>
        <v>90.823999999999998</v>
      </c>
      <c r="E137" s="2">
        <f>Corn!E33</f>
        <v>697.05</v>
      </c>
    </row>
    <row r="138" spans="1:5">
      <c r="A138">
        <v>8</v>
      </c>
      <c r="B138" s="198"/>
      <c r="D138" s="1">
        <f>Crude!E34</f>
        <v>82.92</v>
      </c>
      <c r="E138" s="2">
        <f>Corn!E34</f>
        <v>687.15</v>
      </c>
    </row>
    <row r="139" spans="1:5">
      <c r="A139">
        <v>8</v>
      </c>
      <c r="B139" s="198"/>
      <c r="D139" s="1">
        <f>Crude!E35</f>
        <v>85.35</v>
      </c>
      <c r="E139" s="2">
        <f>Corn!E35</f>
        <v>708.55</v>
      </c>
    </row>
    <row r="140" spans="1:5">
      <c r="A140">
        <v>8</v>
      </c>
      <c r="B140" s="198"/>
      <c r="D140" s="1">
        <f>Crude!E36</f>
        <v>85.078000000000003</v>
      </c>
      <c r="E140" s="2">
        <f>Corn!E36</f>
        <v>733.45</v>
      </c>
    </row>
    <row r="141" spans="1:5">
      <c r="A141">
        <v>8</v>
      </c>
      <c r="B141" s="198"/>
      <c r="D141" s="1">
        <f>Crude!E37</f>
        <v>88.272000000000006</v>
      </c>
      <c r="E141" s="2">
        <f>Corn!E37</f>
        <v>751.25</v>
      </c>
    </row>
    <row r="142" spans="1:5">
      <c r="A142">
        <v>9</v>
      </c>
      <c r="B142" s="198" t="str">
        <f>VLOOKUP(A142,Month!A:C,3,FALSE)</f>
        <v>S</v>
      </c>
      <c r="D142" s="1">
        <f>Crude!E38</f>
        <v>87.912999999999997</v>
      </c>
      <c r="E142" s="2">
        <f>Corn!E38</f>
        <v>733.13</v>
      </c>
    </row>
    <row r="143" spans="1:5">
      <c r="A143">
        <v>9</v>
      </c>
      <c r="B143" s="198"/>
      <c r="D143" s="1">
        <f>Crude!E39</f>
        <v>88.933999999999997</v>
      </c>
      <c r="E143" s="2">
        <f>Corn!E39</f>
        <v>712.15</v>
      </c>
    </row>
    <row r="144" spans="1:5">
      <c r="A144">
        <v>9</v>
      </c>
      <c r="B144" s="198"/>
      <c r="D144" s="1">
        <f>Crude!E40</f>
        <v>83.774000000000001</v>
      </c>
      <c r="E144" s="2">
        <f>Corn!E40</f>
        <v>671.35</v>
      </c>
    </row>
    <row r="145" spans="1:5">
      <c r="A145">
        <v>9</v>
      </c>
      <c r="B145" s="198"/>
      <c r="D145" s="1">
        <f>Crude!E41</f>
        <v>81.447999999999993</v>
      </c>
      <c r="E145" s="2">
        <f>Corn!E41</f>
        <v>631.20000000000005</v>
      </c>
    </row>
    <row r="146" spans="1:5">
      <c r="A146">
        <v>10</v>
      </c>
      <c r="B146" s="198" t="str">
        <f>VLOOKUP(A146,Month!A:C,3,FALSE)</f>
        <v>O</v>
      </c>
      <c r="D146" s="1">
        <f>Crude!E42</f>
        <v>79.706000000000003</v>
      </c>
      <c r="E146" s="2">
        <f>Corn!E42</f>
        <v>598.25</v>
      </c>
    </row>
    <row r="147" spans="1:5">
      <c r="A147">
        <v>10</v>
      </c>
      <c r="B147" s="198"/>
      <c r="D147" s="1">
        <f>Crude!E43</f>
        <v>85.563999999999993</v>
      </c>
      <c r="E147" s="2">
        <f>Corn!E43</f>
        <v>633.79999999999995</v>
      </c>
    </row>
    <row r="148" spans="1:5">
      <c r="A148">
        <v>10</v>
      </c>
      <c r="B148" s="198"/>
      <c r="D148" s="1">
        <f>Crude!E44</f>
        <v>86.706000000000003</v>
      </c>
      <c r="E148" s="2">
        <f>Corn!E44</f>
        <v>644.35</v>
      </c>
    </row>
    <row r="149" spans="1:5">
      <c r="A149">
        <v>10</v>
      </c>
      <c r="B149" s="198"/>
      <c r="D149" s="1">
        <f>Crude!E45</f>
        <v>92.384</v>
      </c>
      <c r="E149" s="2">
        <f>Corn!E45</f>
        <v>649.1</v>
      </c>
    </row>
    <row r="150" spans="1:5">
      <c r="A150">
        <v>11</v>
      </c>
      <c r="B150" s="198" t="str">
        <f>VLOOKUP(A150,Month!A:C,3,FALSE)</f>
        <v>N</v>
      </c>
      <c r="D150" s="1">
        <f>Crude!E46</f>
        <v>93.244</v>
      </c>
      <c r="E150" s="2">
        <f>Corn!E46</f>
        <v>651.1</v>
      </c>
    </row>
    <row r="151" spans="1:5">
      <c r="A151">
        <v>11</v>
      </c>
      <c r="B151" s="198"/>
      <c r="D151" s="1">
        <f>Crude!E47</f>
        <v>96.965999999999994</v>
      </c>
      <c r="E151" s="2">
        <f>Corn!E47</f>
        <v>650.75</v>
      </c>
    </row>
    <row r="152" spans="1:5">
      <c r="A152">
        <v>11</v>
      </c>
      <c r="B152" s="198"/>
      <c r="D152" s="1">
        <f>Crude!E48</f>
        <v>99.266000000000005</v>
      </c>
      <c r="E152" s="2">
        <f>Corn!E48</f>
        <v>629.29999999999995</v>
      </c>
    </row>
    <row r="153" spans="1:5">
      <c r="A153">
        <v>11</v>
      </c>
      <c r="B153" s="198"/>
      <c r="D153" s="1">
        <f>Crude!E49</f>
        <v>96.968000000000004</v>
      </c>
      <c r="E153" s="2">
        <f>Corn!E49</f>
        <v>592</v>
      </c>
    </row>
    <row r="154" spans="1:5">
      <c r="A154">
        <v>12</v>
      </c>
      <c r="B154" s="198" t="str">
        <f>VLOOKUP(A154,Month!A:C,3,FALSE)</f>
        <v>D</v>
      </c>
      <c r="C154" s="198" t="e">
        <f>VLOOKUP(B154,Month!B:C,2,FALSE)</f>
        <v>#N/A</v>
      </c>
      <c r="D154" s="1">
        <f>Crude!E50</f>
        <v>99.903999999999996</v>
      </c>
      <c r="E154" s="2">
        <f>Corn!E50</f>
        <v>594.45000000000005</v>
      </c>
    </row>
    <row r="155" spans="1:5">
      <c r="A155">
        <v>12</v>
      </c>
      <c r="B155" s="198"/>
      <c r="C155" s="198"/>
      <c r="D155" s="1">
        <f>Crude!E51</f>
        <v>100.102</v>
      </c>
      <c r="E155" s="2">
        <f>Corn!E51</f>
        <v>584.65</v>
      </c>
    </row>
    <row r="156" spans="1:5">
      <c r="A156">
        <v>12</v>
      </c>
      <c r="B156" s="198"/>
      <c r="C156" s="198"/>
      <c r="D156" s="1">
        <f>Crude!E52</f>
        <v>96.052000000000007</v>
      </c>
      <c r="E156" s="2">
        <f>Corn!E52</f>
        <v>583.35</v>
      </c>
    </row>
    <row r="157" spans="1:5">
      <c r="A157">
        <v>12</v>
      </c>
      <c r="B157" s="198"/>
      <c r="C157" s="198"/>
      <c r="D157" s="1">
        <f>Crude!E53</f>
        <v>97.796000000000006</v>
      </c>
      <c r="E157" s="2">
        <f>Corn!E53</f>
        <v>612.29999999999995</v>
      </c>
    </row>
    <row r="158" spans="1:5">
      <c r="A158">
        <v>12</v>
      </c>
      <c r="B158" s="198"/>
      <c r="D158" s="1">
        <f>Crude!E54</f>
        <v>98.265000000000001</v>
      </c>
      <c r="E158" s="2">
        <f>Corn!E54</f>
        <v>640.05999999999995</v>
      </c>
    </row>
    <row r="159" spans="1:5">
      <c r="A159">
        <v>1</v>
      </c>
      <c r="B159" s="198" t="str">
        <f>VLOOKUP(A159,Month!A:C,3,FALSE)</f>
        <v>J</v>
      </c>
      <c r="D159" s="1">
        <f>Crude!D3</f>
        <v>102.38800000000001</v>
      </c>
      <c r="E159" s="2">
        <f>Corn!D3</f>
        <v>651</v>
      </c>
    </row>
    <row r="160" spans="1:5">
      <c r="A160">
        <v>1</v>
      </c>
      <c r="B160" s="198"/>
      <c r="D160" s="1">
        <f>Crude!D4</f>
        <v>100.444</v>
      </c>
      <c r="E160" s="2">
        <f>Corn!D4</f>
        <v>633.29999999999995</v>
      </c>
    </row>
    <row r="161" spans="1:5">
      <c r="A161">
        <v>1</v>
      </c>
      <c r="B161" s="198"/>
      <c r="D161" s="1">
        <f>Crude!D5</f>
        <v>100.038</v>
      </c>
      <c r="E161" s="2">
        <f>Corn!D5</f>
        <v>603.75</v>
      </c>
    </row>
    <row r="162" spans="1:5">
      <c r="A162">
        <v>1</v>
      </c>
      <c r="B162" s="198"/>
      <c r="D162" s="1">
        <f>Crude!D6</f>
        <v>99.378</v>
      </c>
      <c r="E162" s="2">
        <f>Corn!D6</f>
        <v>632.20000000000005</v>
      </c>
    </row>
    <row r="163" spans="1:5">
      <c r="A163">
        <v>1</v>
      </c>
      <c r="B163" s="198"/>
      <c r="D163" s="1">
        <f>Crude!D7</f>
        <v>97.813999999999993</v>
      </c>
      <c r="E163" s="2">
        <f>Corn!D7</f>
        <v>640.04999999999995</v>
      </c>
    </row>
    <row r="164" spans="1:5">
      <c r="A164">
        <v>2</v>
      </c>
      <c r="B164" s="198" t="str">
        <f>VLOOKUP(A164,Month!A:C,3,FALSE)</f>
        <v>F</v>
      </c>
      <c r="D164" s="1">
        <f>Crude!D8</f>
        <v>98.507999999999996</v>
      </c>
      <c r="E164" s="2">
        <f>Corn!D8</f>
        <v>639.54999999999995</v>
      </c>
    </row>
    <row r="165" spans="1:5">
      <c r="A165">
        <v>2</v>
      </c>
      <c r="B165" s="198"/>
      <c r="D165" s="1">
        <f>Crude!D9</f>
        <v>102.023</v>
      </c>
      <c r="E165" s="2">
        <f>Corn!D9</f>
        <v>635.6</v>
      </c>
    </row>
    <row r="166" spans="1:5">
      <c r="A166">
        <v>2</v>
      </c>
      <c r="B166" s="198"/>
      <c r="D166" s="1">
        <f>Crude!D10</f>
        <v>107.43</v>
      </c>
      <c r="E166" s="2">
        <f>Corn!D10</f>
        <v>637</v>
      </c>
    </row>
    <row r="167" spans="1:5">
      <c r="A167">
        <v>2</v>
      </c>
      <c r="B167" s="198"/>
      <c r="D167" s="1">
        <f>Crude!D11</f>
        <v>107.544</v>
      </c>
      <c r="E167" s="2">
        <f>Corn!D11</f>
        <v>653.45000000000005</v>
      </c>
    </row>
    <row r="168" spans="1:5">
      <c r="A168">
        <v>3</v>
      </c>
      <c r="B168" s="198" t="str">
        <f>VLOOKUP(A168,Month!A:C,3,FALSE)</f>
        <v>M</v>
      </c>
      <c r="D168" s="1">
        <f>Crude!D12</f>
        <v>106.312</v>
      </c>
      <c r="E168" s="2">
        <f>Corn!D12</f>
        <v>653.4</v>
      </c>
    </row>
    <row r="169" spans="1:5">
      <c r="A169">
        <v>3</v>
      </c>
      <c r="B169" s="198"/>
      <c r="D169" s="1">
        <f>Crude!D13</f>
        <v>106.13</v>
      </c>
      <c r="E169" s="2">
        <f>Corn!D13</f>
        <v>669.25</v>
      </c>
    </row>
    <row r="170" spans="1:5">
      <c r="A170">
        <v>3</v>
      </c>
      <c r="B170" s="198"/>
      <c r="D170" s="1">
        <f>Crude!D14</f>
        <v>106.63800000000001</v>
      </c>
      <c r="E170" s="2">
        <f>Corn!D14</f>
        <v>648.79999999999995</v>
      </c>
    </row>
    <row r="171" spans="1:5">
      <c r="A171">
        <v>3</v>
      </c>
      <c r="B171" s="198"/>
      <c r="D171" s="1">
        <f>Crude!D15</f>
        <v>105.11499999999999</v>
      </c>
      <c r="E171" s="2">
        <f>Corn!D15</f>
        <v>627.35</v>
      </c>
    </row>
    <row r="172" spans="1:5">
      <c r="A172">
        <v>4</v>
      </c>
      <c r="B172" s="198" t="str">
        <f>VLOOKUP(A172,Month!A:C,3,FALSE)</f>
        <v>A</v>
      </c>
      <c r="D172" s="1">
        <f>Crude!D16</f>
        <v>103.97199999999999</v>
      </c>
      <c r="E172" s="2">
        <f>Corn!D16</f>
        <v>657.3</v>
      </c>
    </row>
    <row r="173" spans="1:5">
      <c r="A173">
        <v>4</v>
      </c>
      <c r="B173" s="198"/>
      <c r="D173" s="1">
        <f>Crude!D17</f>
        <v>102.53</v>
      </c>
      <c r="E173" s="2">
        <f>Corn!D17</f>
        <v>637.29999999999995</v>
      </c>
    </row>
    <row r="174" spans="1:5">
      <c r="A174">
        <v>4</v>
      </c>
      <c r="B174" s="198"/>
      <c r="D174" s="1">
        <f>Crude!D18</f>
        <v>103.024</v>
      </c>
      <c r="E174" s="2">
        <f>Corn!D18</f>
        <v>615.04999999999995</v>
      </c>
    </row>
    <row r="175" spans="1:5">
      <c r="A175">
        <v>4</v>
      </c>
      <c r="B175" s="198"/>
      <c r="D175" s="1">
        <f>Crude!D19</f>
        <v>104.042</v>
      </c>
      <c r="E175" s="2">
        <f>Corn!D19</f>
        <v>625.75</v>
      </c>
    </row>
    <row r="176" spans="1:5">
      <c r="A176">
        <v>4</v>
      </c>
      <c r="B176" s="198"/>
      <c r="D176" s="1">
        <f>Crude!D20</f>
        <v>103.456</v>
      </c>
      <c r="E176" s="2">
        <f>Corn!D20</f>
        <v>655.04999999999995</v>
      </c>
    </row>
    <row r="177" spans="1:5">
      <c r="A177">
        <v>5</v>
      </c>
      <c r="B177" s="198" t="str">
        <f>VLOOKUP(A177,Month!A:C,3,FALSE)</f>
        <v>M</v>
      </c>
      <c r="D177" s="1">
        <f>Crude!D21</f>
        <v>96.994</v>
      </c>
      <c r="E177" s="2">
        <f>Corn!D21</f>
        <v>641.15</v>
      </c>
    </row>
    <row r="178" spans="1:5">
      <c r="A178">
        <v>5</v>
      </c>
      <c r="B178" s="198"/>
      <c r="D178" s="1">
        <f>Crude!D22</f>
        <v>93.122</v>
      </c>
      <c r="E178" s="2">
        <f>Corn!D22</f>
        <v>612.15</v>
      </c>
    </row>
    <row r="179" spans="1:5">
      <c r="A179">
        <v>5</v>
      </c>
      <c r="B179" s="198"/>
      <c r="D179" s="1">
        <f>Crude!D23</f>
        <v>91.13</v>
      </c>
      <c r="E179" s="2">
        <f>Corn!D23</f>
        <v>598.1</v>
      </c>
    </row>
    <row r="180" spans="1:5">
      <c r="A180">
        <v>5</v>
      </c>
      <c r="B180" s="198"/>
      <c r="D180" s="1">
        <f>Crude!D24</f>
        <v>87.084999999999994</v>
      </c>
      <c r="E180" s="2">
        <f>Corn!D24</f>
        <v>557.19000000000005</v>
      </c>
    </row>
    <row r="181" spans="1:5">
      <c r="A181">
        <v>6</v>
      </c>
      <c r="B181" s="198" t="str">
        <f>VLOOKUP(A181,Month!A:C,3,FALSE)</f>
        <v>J</v>
      </c>
      <c r="D181" s="1">
        <f>Crude!D25</f>
        <v>84.441999999999993</v>
      </c>
      <c r="E181" s="2">
        <f>Corn!D25</f>
        <v>582.75</v>
      </c>
    </row>
    <row r="182" spans="1:5">
      <c r="A182">
        <v>6</v>
      </c>
      <c r="B182" s="198"/>
      <c r="D182" s="1">
        <f>Crude!D26</f>
        <v>83.316000000000003</v>
      </c>
      <c r="E182" s="2">
        <f>Corn!D26</f>
        <v>589.9</v>
      </c>
    </row>
    <row r="183" spans="1:5">
      <c r="A183">
        <v>6</v>
      </c>
      <c r="B183" s="198"/>
      <c r="D183" s="1">
        <f>Crude!D27</f>
        <v>81.311999999999998</v>
      </c>
      <c r="E183" s="2">
        <f>Corn!D27</f>
        <v>600.25</v>
      </c>
    </row>
    <row r="184" spans="1:5">
      <c r="A184">
        <v>6</v>
      </c>
      <c r="B184" s="198"/>
      <c r="D184" s="1">
        <f>Crude!D28</f>
        <v>80.286000000000001</v>
      </c>
      <c r="E184" s="2">
        <f>Corn!D28</f>
        <v>649.9</v>
      </c>
    </row>
    <row r="185" spans="1:5">
      <c r="A185">
        <v>7</v>
      </c>
      <c r="B185" s="198" t="str">
        <f>VLOOKUP(A185,Month!A:C,3,FALSE)</f>
        <v>J</v>
      </c>
      <c r="D185" s="1">
        <f>Crude!D29</f>
        <v>85.77</v>
      </c>
      <c r="E185" s="2">
        <f>Corn!D29</f>
        <v>730.63</v>
      </c>
    </row>
    <row r="186" spans="1:5">
      <c r="A186">
        <v>7</v>
      </c>
      <c r="B186" s="198"/>
      <c r="D186" s="1">
        <f>Crude!D30</f>
        <v>85.778000000000006</v>
      </c>
      <c r="E186" s="2">
        <f>Corn!D30</f>
        <v>759.75</v>
      </c>
    </row>
    <row r="187" spans="1:5">
      <c r="A187">
        <v>7</v>
      </c>
      <c r="B187" s="198"/>
      <c r="D187" s="1">
        <f>Crude!D31</f>
        <v>90.323999999999998</v>
      </c>
      <c r="E187" s="2">
        <f>Corn!D31</f>
        <v>796.7</v>
      </c>
    </row>
    <row r="188" spans="1:5">
      <c r="A188">
        <v>7</v>
      </c>
      <c r="B188" s="198"/>
      <c r="D188" s="1">
        <f>Crude!D32</f>
        <v>89.025999999999996</v>
      </c>
      <c r="E188" s="2">
        <f>Corn!D32</f>
        <v>795.65</v>
      </c>
    </row>
    <row r="189" spans="1:5">
      <c r="A189">
        <v>7</v>
      </c>
      <c r="B189" s="198"/>
      <c r="D189" s="1">
        <f>Crude!D33</f>
        <v>89.055999999999997</v>
      </c>
      <c r="E189" s="2">
        <f>Corn!D33</f>
        <v>806.2</v>
      </c>
    </row>
    <row r="190" spans="1:5">
      <c r="A190">
        <v>8</v>
      </c>
      <c r="B190" s="198" t="str">
        <f>VLOOKUP(A190,Month!A:C,3,FALSE)</f>
        <v>A</v>
      </c>
      <c r="D190" s="1">
        <f>Crude!D34</f>
        <v>93.09</v>
      </c>
      <c r="E190" s="2">
        <f>Corn!D34</f>
        <v>805.6</v>
      </c>
    </row>
    <row r="191" spans="1:5">
      <c r="A191">
        <v>8</v>
      </c>
      <c r="B191" s="198"/>
      <c r="D191" s="1">
        <f>Crude!D35</f>
        <v>94.42</v>
      </c>
      <c r="E191" s="2">
        <f>Corn!D35</f>
        <v>790.55</v>
      </c>
    </row>
    <row r="192" spans="1:5">
      <c r="A192">
        <v>8</v>
      </c>
      <c r="B192" s="198"/>
      <c r="D192" s="1">
        <f>Crude!D36</f>
        <v>96.465999999999994</v>
      </c>
      <c r="E192" s="2">
        <f>Corn!D36</f>
        <v>817.55</v>
      </c>
    </row>
    <row r="193" spans="1:5">
      <c r="A193">
        <v>8</v>
      </c>
      <c r="B193" s="198"/>
      <c r="D193" s="1">
        <f>Crude!D37</f>
        <v>95.676000000000002</v>
      </c>
      <c r="E193" s="2">
        <f>Corn!D37</f>
        <v>801.7</v>
      </c>
    </row>
    <row r="194" spans="1:5">
      <c r="A194">
        <v>9</v>
      </c>
      <c r="B194" s="198" t="str">
        <f>VLOOKUP(A194,Month!A:C,3,FALSE)</f>
        <v>S</v>
      </c>
      <c r="D194" s="1">
        <f>Crude!D38</f>
        <v>95.653000000000006</v>
      </c>
      <c r="E194" s="2">
        <f>Corn!D38</f>
        <v>797.25</v>
      </c>
    </row>
    <row r="195" spans="1:5">
      <c r="A195">
        <v>9</v>
      </c>
      <c r="B195" s="198"/>
      <c r="D195" s="1">
        <f>Crude!D39</f>
        <v>97.605999999999995</v>
      </c>
      <c r="E195" s="2">
        <f>Corn!D39</f>
        <v>778.45</v>
      </c>
    </row>
    <row r="196" spans="1:5">
      <c r="A196">
        <v>9</v>
      </c>
      <c r="B196" s="198"/>
      <c r="D196" s="1">
        <f>Crude!D40</f>
        <v>93.73</v>
      </c>
      <c r="E196" s="2">
        <f>Corn!D40</f>
        <v>747.75</v>
      </c>
    </row>
    <row r="197" spans="1:5">
      <c r="A197">
        <v>9</v>
      </c>
      <c r="B197" s="198"/>
      <c r="D197" s="1">
        <f>Crude!D41</f>
        <v>91.463999999999999</v>
      </c>
      <c r="E197" s="2">
        <f>Corn!D41</f>
        <v>737.15</v>
      </c>
    </row>
    <row r="198" spans="1:5">
      <c r="A198">
        <v>10</v>
      </c>
      <c r="B198" s="198" t="str">
        <f>VLOOKUP(A198,Month!A:C,3,FALSE)</f>
        <v>O</v>
      </c>
      <c r="D198" s="1">
        <f>Crude!D42</f>
        <v>90.82</v>
      </c>
      <c r="E198" s="2">
        <f>Corn!D42</f>
        <v>755.35</v>
      </c>
    </row>
    <row r="199" spans="1:5">
      <c r="A199">
        <v>10</v>
      </c>
      <c r="B199" s="198"/>
      <c r="D199" s="1">
        <f>Crude!D43</f>
        <v>91.38</v>
      </c>
      <c r="E199" s="2">
        <f>Corn!D43</f>
        <v>748.95</v>
      </c>
    </row>
    <row r="200" spans="1:5">
      <c r="A200">
        <v>10</v>
      </c>
      <c r="B200" s="198"/>
      <c r="D200" s="1"/>
      <c r="E200" s="2"/>
    </row>
    <row r="201" spans="1:5">
      <c r="A201">
        <v>10</v>
      </c>
      <c r="B201" s="198"/>
      <c r="D201" s="1"/>
      <c r="E201" s="2"/>
    </row>
    <row r="202" spans="1:5">
      <c r="B202" s="198"/>
      <c r="D202" s="1"/>
      <c r="E202" s="2"/>
    </row>
    <row r="203" spans="1:5">
      <c r="B203" s="198"/>
      <c r="D203" s="1"/>
      <c r="E203" s="2"/>
    </row>
    <row r="204" spans="1:5">
      <c r="B204" s="198"/>
      <c r="D204" s="1"/>
      <c r="E204" s="2"/>
    </row>
    <row r="205" spans="1:5">
      <c r="B205" s="198"/>
      <c r="D205" s="1"/>
      <c r="E205" s="2"/>
    </row>
    <row r="206" spans="1:5">
      <c r="B206" s="198"/>
      <c r="D206" s="1"/>
      <c r="E206" s="2"/>
    </row>
    <row r="207" spans="1:5">
      <c r="B207" s="198"/>
      <c r="D207" s="1"/>
      <c r="E207" s="2"/>
    </row>
    <row r="208" spans="1:5">
      <c r="B208" s="198"/>
      <c r="D208" s="1"/>
      <c r="E208" s="2"/>
    </row>
    <row r="209" spans="2:5">
      <c r="B209" s="198"/>
      <c r="D209" s="1"/>
      <c r="E209" s="2"/>
    </row>
    <row r="210" spans="2:5">
      <c r="B210" s="198"/>
      <c r="D210" s="1"/>
      <c r="E210" s="2"/>
    </row>
    <row r="211" spans="2:5">
      <c r="B211" s="198"/>
      <c r="D211" s="1"/>
      <c r="E211" s="2"/>
    </row>
    <row r="212" spans="2:5">
      <c r="B212" s="198"/>
    </row>
    <row r="213" spans="2:5">
      <c r="B213" s="198"/>
    </row>
    <row r="214" spans="2:5">
      <c r="B214" s="198"/>
    </row>
    <row r="215" spans="2:5">
      <c r="B215" s="198"/>
    </row>
  </sheetData>
  <mergeCells count="50">
    <mergeCell ref="C154:C157"/>
    <mergeCell ref="B154:B158"/>
    <mergeCell ref="B168:B171"/>
    <mergeCell ref="B164:B167"/>
    <mergeCell ref="B159:B163"/>
    <mergeCell ref="B81:B84"/>
    <mergeCell ref="B103:B106"/>
    <mergeCell ref="B98:B102"/>
    <mergeCell ref="B94:B97"/>
    <mergeCell ref="B129:B132"/>
    <mergeCell ref="B124:B128"/>
    <mergeCell ref="B85:B89"/>
    <mergeCell ref="B120:B123"/>
    <mergeCell ref="B115:B119"/>
    <mergeCell ref="B111:B114"/>
    <mergeCell ref="B107:B110"/>
    <mergeCell ref="B90:B93"/>
    <mergeCell ref="B2:B6"/>
    <mergeCell ref="B46:B49"/>
    <mergeCell ref="B42:B45"/>
    <mergeCell ref="B37:B41"/>
    <mergeCell ref="B33:B36"/>
    <mergeCell ref="B29:B32"/>
    <mergeCell ref="B24:B28"/>
    <mergeCell ref="B7:B10"/>
    <mergeCell ref="B20:B23"/>
    <mergeCell ref="B16:B19"/>
    <mergeCell ref="B11:B15"/>
    <mergeCell ref="B50:B54"/>
    <mergeCell ref="B63:B67"/>
    <mergeCell ref="B59:B62"/>
    <mergeCell ref="B55:B58"/>
    <mergeCell ref="B76:B80"/>
    <mergeCell ref="B72:B75"/>
    <mergeCell ref="B68:B71"/>
    <mergeCell ref="B211:B215"/>
    <mergeCell ref="B150:B153"/>
    <mergeCell ref="B146:B149"/>
    <mergeCell ref="B142:B145"/>
    <mergeCell ref="B133:B136"/>
    <mergeCell ref="B207:B210"/>
    <mergeCell ref="B137:B141"/>
    <mergeCell ref="B202:B206"/>
    <mergeCell ref="B194:B197"/>
    <mergeCell ref="B198:B201"/>
    <mergeCell ref="B172:B176"/>
    <mergeCell ref="B177:B180"/>
    <mergeCell ref="B181:B184"/>
    <mergeCell ref="B190:B193"/>
    <mergeCell ref="B185:B189"/>
  </mergeCells>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E210"/>
  <sheetViews>
    <sheetView topLeftCell="A55" zoomScale="145" zoomScaleNormal="145" zoomScaleSheetLayoutView="85" workbookViewId="0">
      <selection activeCell="D197" sqref="D197:E199"/>
    </sheetView>
  </sheetViews>
  <sheetFormatPr defaultRowHeight="12.75"/>
  <cols>
    <col min="2" max="2" width="10.7109375" customWidth="1"/>
    <col min="3" max="3" width="9.85546875" hidden="1" customWidth="1"/>
  </cols>
  <sheetData>
    <row r="1" spans="1:5" ht="22.5">
      <c r="A1" t="s">
        <v>107</v>
      </c>
      <c r="B1" t="s">
        <v>121</v>
      </c>
      <c r="D1" s="9" t="s">
        <v>17</v>
      </c>
      <c r="E1" s="8" t="s">
        <v>18</v>
      </c>
    </row>
    <row r="2" spans="1:5" ht="12.75" hidden="1" customHeight="1">
      <c r="A2">
        <f>MONTH(C2)</f>
        <v>1</v>
      </c>
      <c r="B2" s="77" t="str">
        <f>VLOOKUP(A2,Month!A:B,2,FALSE)</f>
        <v>January</v>
      </c>
      <c r="C2" s="54">
        <v>39448</v>
      </c>
      <c r="D2" s="1">
        <f>'08Crude'!B2</f>
        <v>98.903000000000006</v>
      </c>
      <c r="E2" s="7">
        <f>'Soybean Oil_Weekly'!F2</f>
        <v>0</v>
      </c>
    </row>
    <row r="3" spans="1:5" ht="12.75" hidden="1" customHeight="1">
      <c r="A3">
        <f t="shared" ref="A3:A66" si="0">MONTH(C3)</f>
        <v>1</v>
      </c>
      <c r="B3" s="77"/>
      <c r="C3" s="54">
        <v>39454</v>
      </c>
      <c r="D3" s="1">
        <f>'08Crude'!B3</f>
        <v>94.697999999999993</v>
      </c>
      <c r="E3" s="7">
        <f>'Soybean Oil_Weekly'!F3</f>
        <v>0.40360000000000001</v>
      </c>
    </row>
    <row r="4" spans="1:5" ht="12.75" hidden="1" customHeight="1">
      <c r="A4">
        <f t="shared" si="0"/>
        <v>1</v>
      </c>
      <c r="B4" s="77"/>
      <c r="C4" s="54">
        <v>39461</v>
      </c>
      <c r="D4" s="1">
        <f>'08Crude'!B4</f>
        <v>91.528000000000006</v>
      </c>
      <c r="E4" s="7">
        <f>'Soybean Oil_Weekly'!F4</f>
        <v>0.38279999999999997</v>
      </c>
    </row>
    <row r="5" spans="1:5" ht="12.75" hidden="1" customHeight="1">
      <c r="A5">
        <f t="shared" si="0"/>
        <v>1</v>
      </c>
      <c r="B5" s="77"/>
      <c r="C5" s="54">
        <v>39468</v>
      </c>
      <c r="D5" s="1">
        <f>'08Crude'!B5</f>
        <v>89.24</v>
      </c>
      <c r="E5" s="7">
        <f>'Soybean Oil_Weekly'!F5</f>
        <v>0.36859999999999998</v>
      </c>
    </row>
    <row r="6" spans="1:5" ht="12.75" hidden="1" customHeight="1">
      <c r="A6">
        <f t="shared" si="0"/>
        <v>1</v>
      </c>
      <c r="B6" s="77"/>
      <c r="C6" s="54">
        <v>39475</v>
      </c>
      <c r="D6" s="1">
        <f>'08Crude'!B6</f>
        <v>91.134</v>
      </c>
      <c r="E6" s="7">
        <f>'Soybean Oil_Weekly'!F6</f>
        <v>0.36380000000000001</v>
      </c>
    </row>
    <row r="7" spans="1:5" ht="12.75" hidden="1" customHeight="1">
      <c r="A7">
        <f t="shared" si="0"/>
        <v>2</v>
      </c>
      <c r="B7" s="77" t="str">
        <f>VLOOKUP(A7,Month!A:B,2,FALSE)</f>
        <v>February</v>
      </c>
      <c r="C7" s="54">
        <v>39482</v>
      </c>
      <c r="D7" s="1">
        <f>'08Crude'!B7</f>
        <v>89.09</v>
      </c>
      <c r="E7" s="7">
        <f>'Soybean Oil_Weekly'!F7</f>
        <v>0.3695</v>
      </c>
    </row>
    <row r="8" spans="1:5" ht="12.75" hidden="1" customHeight="1">
      <c r="A8">
        <f t="shared" si="0"/>
        <v>2</v>
      </c>
      <c r="B8" s="77"/>
      <c r="C8" s="54">
        <v>39489</v>
      </c>
      <c r="D8" s="1">
        <f>'08Crude'!B8</f>
        <v>94.12</v>
      </c>
      <c r="E8" s="7">
        <f>'Soybean Oil_Weekly'!F8</f>
        <v>0.38119999999999998</v>
      </c>
    </row>
    <row r="9" spans="1:5" ht="12.75" hidden="1" customHeight="1">
      <c r="A9">
        <f t="shared" si="0"/>
        <v>2</v>
      </c>
      <c r="B9" s="77"/>
      <c r="C9" s="54">
        <v>39496</v>
      </c>
      <c r="D9" s="1">
        <f>'08Crude'!B9</f>
        <v>99.572999999999993</v>
      </c>
      <c r="E9" s="7">
        <f>'Soybean Oil_Weekly'!F9</f>
        <v>0.38729999999999998</v>
      </c>
    </row>
    <row r="10" spans="1:5" ht="12.75" hidden="1" customHeight="1">
      <c r="A10">
        <f t="shared" si="0"/>
        <v>2</v>
      </c>
      <c r="B10" s="77"/>
      <c r="C10" s="54">
        <v>39503</v>
      </c>
      <c r="D10" s="1">
        <f>'08Crude'!B10</f>
        <v>100.836</v>
      </c>
      <c r="E10" s="7">
        <f>'Soybean Oil_Weekly'!F10</f>
        <v>0.38800000000000001</v>
      </c>
    </row>
    <row r="11" spans="1:5" ht="12.75" hidden="1" customHeight="1">
      <c r="A11">
        <f t="shared" si="0"/>
        <v>3</v>
      </c>
      <c r="B11" s="77" t="str">
        <f>VLOOKUP(A11,Month!A:B,2,FALSE)</f>
        <v>March</v>
      </c>
      <c r="C11" s="54">
        <v>39510</v>
      </c>
      <c r="D11" s="1">
        <f>'08Crude'!B11</f>
        <v>103.422</v>
      </c>
      <c r="E11" s="7">
        <f>'Soybean Oil_Weekly'!F11</f>
        <v>0.39739999999999998</v>
      </c>
    </row>
    <row r="12" spans="1:5" ht="12.75" hidden="1" customHeight="1">
      <c r="A12">
        <f t="shared" si="0"/>
        <v>3</v>
      </c>
      <c r="B12" s="77"/>
      <c r="C12" s="54">
        <v>39517</v>
      </c>
      <c r="D12" s="1">
        <f>'08Crude'!B12</f>
        <v>109.422</v>
      </c>
      <c r="E12" s="7">
        <f>'Soybean Oil_Weekly'!F12</f>
        <v>0.39900000000000002</v>
      </c>
    </row>
    <row r="13" spans="1:5" ht="12.75" hidden="1" customHeight="1">
      <c r="A13">
        <f t="shared" si="0"/>
        <v>3</v>
      </c>
      <c r="B13" s="77"/>
      <c r="C13" s="54">
        <v>39524</v>
      </c>
      <c r="D13" s="1">
        <f>'08Crude'!B13</f>
        <v>105.355</v>
      </c>
      <c r="E13" s="7">
        <f>'Soybean Oil_Weekly'!F13</f>
        <v>0.39300000000000002</v>
      </c>
    </row>
    <row r="14" spans="1:5" ht="12.75" hidden="1" customHeight="1">
      <c r="A14">
        <f t="shared" si="0"/>
        <v>3</v>
      </c>
      <c r="B14" s="77"/>
      <c r="C14" s="54">
        <v>39531</v>
      </c>
      <c r="D14" s="1">
        <f>'08Crude'!B14</f>
        <v>104.236</v>
      </c>
      <c r="E14" s="7">
        <f>'Soybean Oil_Weekly'!F14</f>
        <v>0.39200000000000002</v>
      </c>
    </row>
    <row r="15" spans="1:5" ht="12.75" hidden="1" customHeight="1">
      <c r="A15">
        <f t="shared" si="0"/>
        <v>3</v>
      </c>
      <c r="B15" s="77"/>
      <c r="C15" s="54">
        <v>39538</v>
      </c>
      <c r="D15" s="1">
        <f>'08Crude'!B15</f>
        <v>103.49</v>
      </c>
      <c r="E15" s="7">
        <f>'Soybean Oil_Weekly'!F15</f>
        <v>0.3881</v>
      </c>
    </row>
    <row r="16" spans="1:5" ht="12.75" hidden="1" customHeight="1">
      <c r="A16">
        <f t="shared" si="0"/>
        <v>4</v>
      </c>
      <c r="B16" s="77" t="str">
        <f>VLOOKUP(A16,Month!A:B,2,FALSE)</f>
        <v>April</v>
      </c>
      <c r="C16" s="54">
        <v>39545</v>
      </c>
      <c r="D16" s="1">
        <f>'08Crude'!B16</f>
        <v>109.742</v>
      </c>
      <c r="E16" s="7">
        <f>'Soybean Oil_Weekly'!F16</f>
        <v>0.39829999999999999</v>
      </c>
    </row>
    <row r="17" spans="1:5" ht="12.75" hidden="1" customHeight="1">
      <c r="A17">
        <f t="shared" si="0"/>
        <v>4</v>
      </c>
      <c r="B17" s="77"/>
      <c r="C17" s="54">
        <v>39552</v>
      </c>
      <c r="D17" s="1">
        <f>'08Crude'!B17</f>
        <v>114.40600000000001</v>
      </c>
      <c r="E17" s="7">
        <f>'Soybean Oil_Weekly'!F17</f>
        <v>0.39810000000000001</v>
      </c>
    </row>
    <row r="18" spans="1:5" ht="12.75" hidden="1" customHeight="1">
      <c r="A18">
        <f t="shared" si="0"/>
        <v>4</v>
      </c>
      <c r="B18" s="77"/>
      <c r="C18" s="54">
        <v>39559</v>
      </c>
      <c r="D18" s="1">
        <f>'08Crude'!B18</f>
        <v>117.946</v>
      </c>
      <c r="E18" s="7">
        <f>'Soybean Oil_Weekly'!F18</f>
        <v>0.39069999999999999</v>
      </c>
    </row>
    <row r="19" spans="1:5" ht="12.75" hidden="1" customHeight="1">
      <c r="A19">
        <f t="shared" si="0"/>
        <v>4</v>
      </c>
      <c r="B19" s="77"/>
      <c r="C19" s="54">
        <v>39566</v>
      </c>
      <c r="D19" s="1">
        <f>'08Crude'!B19</f>
        <v>115.336</v>
      </c>
      <c r="E19" s="7">
        <f>'Soybean Oil_Weekly'!F19</f>
        <v>0.38869999999999999</v>
      </c>
    </row>
    <row r="20" spans="1:5" ht="12.75" hidden="1" customHeight="1">
      <c r="A20">
        <f t="shared" si="0"/>
        <v>5</v>
      </c>
      <c r="B20" s="77" t="str">
        <f>VLOOKUP(A20,Month!A:B,2,FALSE)</f>
        <v>May</v>
      </c>
      <c r="C20" s="54">
        <v>39573</v>
      </c>
      <c r="D20" s="1">
        <f>'08Crude'!B20</f>
        <v>122.998</v>
      </c>
      <c r="E20" s="7">
        <f>'Soybean Oil_Weekly'!F20</f>
        <v>0.38319999999999999</v>
      </c>
    </row>
    <row r="21" spans="1:5" ht="12.75" hidden="1" customHeight="1">
      <c r="A21">
        <f t="shared" si="0"/>
        <v>5</v>
      </c>
      <c r="B21" s="77"/>
      <c r="C21" s="54">
        <v>39580</v>
      </c>
      <c r="D21" s="1">
        <f>'08Crude'!B21</f>
        <v>124.932</v>
      </c>
      <c r="E21" s="7">
        <f>'Soybean Oil_Weekly'!F21</f>
        <v>0.3785</v>
      </c>
    </row>
    <row r="22" spans="1:5" ht="12.75" hidden="1" customHeight="1">
      <c r="A22">
        <f t="shared" si="0"/>
        <v>5</v>
      </c>
      <c r="B22" s="77"/>
      <c r="C22" s="54">
        <v>39587</v>
      </c>
      <c r="D22" s="1">
        <f>'08Crude'!B22</f>
        <v>130.37200000000001</v>
      </c>
      <c r="E22" s="7">
        <f>'Soybean Oil_Weekly'!F22</f>
        <v>0.37230000000000002</v>
      </c>
    </row>
    <row r="23" spans="1:5" ht="12.75" hidden="1" customHeight="1">
      <c r="A23">
        <f t="shared" si="0"/>
        <v>5</v>
      </c>
      <c r="B23" s="77"/>
      <c r="C23" s="54">
        <v>39594</v>
      </c>
      <c r="D23" s="1">
        <f>'08Crude'!B23</f>
        <v>128.46299999999999</v>
      </c>
      <c r="E23" s="7">
        <f>'Soybean Oil_Weekly'!F23</f>
        <v>0.37669999999999998</v>
      </c>
    </row>
    <row r="24" spans="1:5" ht="12.75" hidden="1" customHeight="1">
      <c r="A24">
        <f t="shared" si="0"/>
        <v>6</v>
      </c>
      <c r="B24" s="77" t="str">
        <f>VLOOKUP(A24,Month!A:B,2,FALSE)</f>
        <v>June</v>
      </c>
      <c r="C24" s="54">
        <v>39601</v>
      </c>
      <c r="D24" s="1">
        <f>'08Crude'!B24</f>
        <v>128.13999999999999</v>
      </c>
      <c r="E24" s="7">
        <f>'Soybean Oil_Weekly'!F24</f>
        <v>0.3735</v>
      </c>
    </row>
    <row r="25" spans="1:5" ht="12.75" hidden="1" customHeight="1">
      <c r="A25">
        <f t="shared" si="0"/>
        <v>6</v>
      </c>
      <c r="B25" s="77"/>
      <c r="C25" s="54">
        <v>39608</v>
      </c>
      <c r="D25" s="1">
        <f>'08Crude'!B25</f>
        <v>134.72800000000001</v>
      </c>
      <c r="E25" s="7">
        <f>'Soybean Oil_Weekly'!F25</f>
        <v>0.36709999999999998</v>
      </c>
    </row>
    <row r="26" spans="1:5" ht="12.75" hidden="1" customHeight="1">
      <c r="A26">
        <f t="shared" si="0"/>
        <v>6</v>
      </c>
      <c r="B26" s="77"/>
      <c r="C26" s="54">
        <v>39615</v>
      </c>
      <c r="D26" s="1">
        <f>'08Crude'!B26</f>
        <v>134.37</v>
      </c>
      <c r="E26" s="7">
        <f>'Soybean Oil_Weekly'!F26</f>
        <v>0.37859999999999999</v>
      </c>
    </row>
    <row r="27" spans="1:5" ht="12.75" hidden="1" customHeight="1">
      <c r="A27">
        <f t="shared" si="0"/>
        <v>6</v>
      </c>
      <c r="B27" s="77"/>
      <c r="C27" s="54">
        <v>39622</v>
      </c>
      <c r="D27" s="1">
        <f>'08Crude'!B27</f>
        <v>137.62799999999999</v>
      </c>
      <c r="E27" s="7">
        <f>'Soybean Oil_Weekly'!F27</f>
        <v>0.37580000000000002</v>
      </c>
    </row>
    <row r="28" spans="1:5" ht="12.75" hidden="1" customHeight="1">
      <c r="A28">
        <f t="shared" si="0"/>
        <v>6</v>
      </c>
      <c r="B28" s="77"/>
      <c r="C28" s="54">
        <v>39629</v>
      </c>
      <c r="D28" s="1">
        <f>'08Crude'!B28</f>
        <v>142.458</v>
      </c>
      <c r="E28" s="7">
        <f>'Soybean Oil_Weekly'!F28</f>
        <v>0.36209999999999998</v>
      </c>
    </row>
    <row r="29" spans="1:5" ht="12.75" hidden="1" customHeight="1">
      <c r="A29">
        <f t="shared" si="0"/>
        <v>7</v>
      </c>
      <c r="B29" s="77" t="str">
        <f>VLOOKUP(A29,Month!A:B,2,FALSE)</f>
        <v>July</v>
      </c>
      <c r="C29" s="54">
        <v>39636</v>
      </c>
      <c r="D29" s="1">
        <f>'08Crude'!B29</f>
        <v>140.03800000000001</v>
      </c>
      <c r="E29" s="7">
        <f>'Soybean Oil_Weekly'!F29</f>
        <v>0.36720000000000003</v>
      </c>
    </row>
    <row r="30" spans="1:5" ht="12.75" hidden="1" customHeight="1">
      <c r="A30">
        <f t="shared" si="0"/>
        <v>7</v>
      </c>
      <c r="B30" s="77"/>
      <c r="C30" s="54">
        <v>39643</v>
      </c>
      <c r="D30" s="1">
        <f>'08Crude'!B30</f>
        <v>135.33799999999999</v>
      </c>
      <c r="E30" s="7">
        <f>'Soybean Oil_Weekly'!F30</f>
        <v>0.37969999999999998</v>
      </c>
    </row>
    <row r="31" spans="1:5" ht="12.75" hidden="1" customHeight="1">
      <c r="A31">
        <f t="shared" si="0"/>
        <v>7</v>
      </c>
      <c r="B31" s="77"/>
      <c r="C31" s="54">
        <v>39650</v>
      </c>
      <c r="D31" s="1">
        <f>'08Crude'!B31</f>
        <v>126.43600000000001</v>
      </c>
      <c r="E31" s="7">
        <f>'Soybean Oil_Weekly'!F31</f>
        <v>0.38519999999999999</v>
      </c>
    </row>
    <row r="32" spans="1:5" ht="12.75" hidden="1" customHeight="1">
      <c r="A32">
        <f t="shared" si="0"/>
        <v>7</v>
      </c>
      <c r="B32" s="77"/>
      <c r="C32" s="54">
        <v>39657</v>
      </c>
      <c r="D32" s="1">
        <f>'08Crude'!B32</f>
        <v>124.574</v>
      </c>
      <c r="E32" s="7">
        <f>'Soybean Oil_Weekly'!F32</f>
        <v>0.3906</v>
      </c>
    </row>
    <row r="33" spans="1:5" ht="12.75" hidden="1" customHeight="1">
      <c r="A33">
        <f t="shared" si="0"/>
        <v>8</v>
      </c>
      <c r="B33" s="77" t="str">
        <f>VLOOKUP(A33,Month!A:B,2,FALSE)</f>
        <v>August</v>
      </c>
      <c r="C33" s="54">
        <v>39664</v>
      </c>
      <c r="D33" s="1">
        <f>'08Crude'!B33</f>
        <v>118.876</v>
      </c>
      <c r="E33" s="7">
        <f>'Soybean Oil_Weekly'!F33</f>
        <v>0.4108</v>
      </c>
    </row>
    <row r="34" spans="1:5" ht="12.75" hidden="1" customHeight="1">
      <c r="A34">
        <f t="shared" si="0"/>
        <v>8</v>
      </c>
      <c r="B34" s="77"/>
      <c r="C34" s="54">
        <v>39671</v>
      </c>
      <c r="D34" s="1">
        <f>'08Crude'!B34</f>
        <v>114.44799999999999</v>
      </c>
      <c r="E34" s="7">
        <f>'Soybean Oil_Weekly'!F34</f>
        <v>0.4168</v>
      </c>
    </row>
    <row r="35" spans="1:5" ht="12.75" hidden="1" customHeight="1">
      <c r="A35">
        <f t="shared" si="0"/>
        <v>8</v>
      </c>
      <c r="B35" s="77"/>
      <c r="C35" s="54">
        <v>39678</v>
      </c>
      <c r="D35" s="1">
        <f>'08Crude'!B35</f>
        <v>115.63</v>
      </c>
      <c r="E35" s="7">
        <f>'Soybean Oil_Weekly'!F35</f>
        <v>0.40660000000000002</v>
      </c>
    </row>
    <row r="36" spans="1:5" ht="12.75" hidden="1" customHeight="1">
      <c r="A36">
        <f t="shared" si="0"/>
        <v>8</v>
      </c>
      <c r="B36" s="77"/>
      <c r="C36" s="54">
        <v>39685</v>
      </c>
      <c r="D36" s="1">
        <f>'08Crude'!B36</f>
        <v>116.116</v>
      </c>
      <c r="E36" s="7">
        <f>'Soybean Oil_Weekly'!F36</f>
        <v>0.39510000000000001</v>
      </c>
    </row>
    <row r="37" spans="1:5" ht="12.75" hidden="1" customHeight="1">
      <c r="A37">
        <f t="shared" si="0"/>
        <v>9</v>
      </c>
      <c r="B37" s="77" t="str">
        <f>VLOOKUP(A37,Month!A:B,2,FALSE)</f>
        <v>September</v>
      </c>
      <c r="C37" s="54">
        <v>39692</v>
      </c>
      <c r="D37" s="1">
        <f>'08Crude'!B37</f>
        <v>108.295</v>
      </c>
      <c r="E37" s="7">
        <f>'Soybean Oil_Weekly'!F37</f>
        <v>0.39789999999999998</v>
      </c>
    </row>
    <row r="38" spans="1:5" ht="12.75" hidden="1" customHeight="1">
      <c r="A38">
        <f t="shared" si="0"/>
        <v>9</v>
      </c>
      <c r="B38" s="77"/>
      <c r="C38" s="54">
        <v>39699</v>
      </c>
      <c r="D38" s="1">
        <f>'08Crude'!B38</f>
        <v>102.846</v>
      </c>
      <c r="E38" s="7">
        <f>'Soybean Oil_Weekly'!F38</f>
        <v>0.41189999999999999</v>
      </c>
    </row>
    <row r="39" spans="1:5" ht="12.75" hidden="1" customHeight="1">
      <c r="A39">
        <f t="shared" si="0"/>
        <v>9</v>
      </c>
      <c r="B39" s="77"/>
      <c r="C39" s="54">
        <v>39706</v>
      </c>
      <c r="D39" s="1">
        <f>'08Crude'!B39</f>
        <v>97.29</v>
      </c>
      <c r="E39" s="7">
        <f>'Soybean Oil_Weekly'!F39</f>
        <v>0.41510000000000002</v>
      </c>
    </row>
    <row r="40" spans="1:5" ht="12.75" hidden="1" customHeight="1">
      <c r="A40">
        <f t="shared" si="0"/>
        <v>9</v>
      </c>
      <c r="B40" s="77"/>
      <c r="C40" s="54">
        <v>39713</v>
      </c>
      <c r="D40" s="1">
        <f>'08Crude'!B40</f>
        <v>109.634</v>
      </c>
      <c r="E40" s="7">
        <f>'Soybean Oil_Weekly'!F40</f>
        <v>0.43190000000000001</v>
      </c>
    </row>
    <row r="41" spans="1:5" ht="12.75" hidden="1" customHeight="1">
      <c r="A41">
        <f t="shared" si="0"/>
        <v>9</v>
      </c>
      <c r="B41" s="77"/>
      <c r="C41" s="54">
        <v>39720</v>
      </c>
      <c r="D41" s="1">
        <f>'08Crude'!B41</f>
        <v>96.63</v>
      </c>
      <c r="E41" s="7">
        <f>'Soybean Oil_Weekly'!F41</f>
        <v>0.44280000000000003</v>
      </c>
    </row>
    <row r="42" spans="1:5" ht="12.75" hidden="1" customHeight="1">
      <c r="A42">
        <f t="shared" si="0"/>
        <v>10</v>
      </c>
      <c r="B42" s="77" t="str">
        <f>VLOOKUP(A42,Month!A:B,2,FALSE)</f>
        <v>October</v>
      </c>
      <c r="C42" s="54">
        <v>39727</v>
      </c>
      <c r="D42" s="1">
        <f>'08Crude'!B42</f>
        <v>86.221999999999994</v>
      </c>
      <c r="E42" s="7">
        <f>'Soybean Oil_Weekly'!F42</f>
        <v>0.44</v>
      </c>
    </row>
    <row r="43" spans="1:5" ht="12.75" hidden="1" customHeight="1">
      <c r="A43">
        <f t="shared" si="0"/>
        <v>10</v>
      </c>
      <c r="B43" s="77"/>
      <c r="C43" s="54">
        <v>39734</v>
      </c>
      <c r="D43" s="1">
        <f>'08Crude'!B43</f>
        <v>75.212000000000003</v>
      </c>
      <c r="E43" s="7">
        <f>'Soybean Oil_Weekly'!F43</f>
        <v>0.47110000000000002</v>
      </c>
    </row>
    <row r="44" spans="1:5" ht="12.75" hidden="1" customHeight="1">
      <c r="A44">
        <f t="shared" si="0"/>
        <v>10</v>
      </c>
      <c r="B44" s="77"/>
      <c r="C44" s="54">
        <v>39741</v>
      </c>
      <c r="D44" s="1">
        <f>'08Crude'!B44</f>
        <v>68.775999999999996</v>
      </c>
      <c r="E44" s="7">
        <f>'Soybean Oil_Weekly'!F44</f>
        <v>0.47949999999999998</v>
      </c>
    </row>
    <row r="45" spans="1:5" ht="12.75" hidden="1" customHeight="1">
      <c r="A45">
        <f t="shared" si="0"/>
        <v>10</v>
      </c>
      <c r="B45" s="77"/>
      <c r="C45" s="54">
        <v>39748</v>
      </c>
      <c r="D45" s="1">
        <f>'08Crude'!B45</f>
        <v>65.444000000000003</v>
      </c>
      <c r="E45" s="7">
        <f>'Soybean Oil_Weekly'!F45</f>
        <v>0.49519999999999997</v>
      </c>
    </row>
    <row r="46" spans="1:5" ht="12.75" hidden="1" customHeight="1">
      <c r="A46">
        <f t="shared" si="0"/>
        <v>11</v>
      </c>
      <c r="B46" s="77" t="str">
        <f>VLOOKUP(A46,Month!A:B,2,FALSE)</f>
        <v>November</v>
      </c>
      <c r="C46" s="54">
        <v>39755</v>
      </c>
      <c r="D46" s="1">
        <f>'08Crude'!B46</f>
        <v>64.31</v>
      </c>
      <c r="E46" s="7">
        <f>'Soybean Oil_Weekly'!F46</f>
        <v>0.50549999999999995</v>
      </c>
    </row>
    <row r="47" spans="1:5" ht="12.75" hidden="1" customHeight="1">
      <c r="A47">
        <f t="shared" si="0"/>
        <v>11</v>
      </c>
      <c r="B47" s="77"/>
      <c r="C47" s="54">
        <v>39762</v>
      </c>
      <c r="D47" s="1">
        <f>'08Crude'!B47</f>
        <v>58.636000000000003</v>
      </c>
      <c r="E47" s="7">
        <f>'Soybean Oil_Weekly'!F47</f>
        <v>0.53380000000000005</v>
      </c>
    </row>
    <row r="48" spans="1:5" ht="12.75" hidden="1" customHeight="1">
      <c r="A48">
        <f t="shared" si="0"/>
        <v>11</v>
      </c>
      <c r="B48" s="77"/>
      <c r="C48" s="54">
        <v>39769</v>
      </c>
      <c r="D48" s="1">
        <f>'08Crude'!B48</f>
        <v>52.502000000000002</v>
      </c>
      <c r="E48" s="7">
        <f>'Soybean Oil_Weekly'!F48</f>
        <v>0.50249999999999995</v>
      </c>
    </row>
    <row r="49" spans="1:5" ht="12.75" hidden="1" customHeight="1">
      <c r="A49">
        <f t="shared" si="0"/>
        <v>11</v>
      </c>
      <c r="B49" s="77"/>
      <c r="C49" s="54">
        <v>39776</v>
      </c>
      <c r="D49" s="1">
        <f>'08Crude'!B49</f>
        <v>53.534999999999997</v>
      </c>
      <c r="E49" s="7">
        <f>'Soybean Oil_Weekly'!F49</f>
        <v>0.49640000000000001</v>
      </c>
    </row>
    <row r="50" spans="1:5" ht="12.75" hidden="1" customHeight="1">
      <c r="A50">
        <f t="shared" si="0"/>
        <v>12</v>
      </c>
      <c r="B50" s="77" t="str">
        <f>VLOOKUP(A50,Month!A:B,2,FALSE)</f>
        <v>December</v>
      </c>
      <c r="C50" s="54">
        <v>39783</v>
      </c>
      <c r="D50" s="1">
        <f>'08Crude'!B50</f>
        <v>45.502000000000002</v>
      </c>
      <c r="E50" s="7">
        <f>'Soybean Oil_Weekly'!F50</f>
        <v>0.51670000000000005</v>
      </c>
    </row>
    <row r="51" spans="1:5" ht="12.75" hidden="1" customHeight="1">
      <c r="A51">
        <f t="shared" si="0"/>
        <v>12</v>
      </c>
      <c r="B51" s="77"/>
      <c r="C51" s="54">
        <v>39790</v>
      </c>
      <c r="D51" s="1">
        <f>'08Crude'!B51</f>
        <v>44.712000000000003</v>
      </c>
      <c r="E51" s="7">
        <f>'Soybean Oil_Weekly'!F51</f>
        <v>0.53580000000000005</v>
      </c>
    </row>
    <row r="52" spans="1:5" ht="12.75" hidden="1" customHeight="1">
      <c r="A52">
        <f t="shared" si="0"/>
        <v>12</v>
      </c>
      <c r="B52" s="77"/>
      <c r="C52" s="54">
        <v>39797</v>
      </c>
      <c r="D52" s="1">
        <f>'08Crude'!B52</f>
        <v>39.652000000000001</v>
      </c>
      <c r="E52" s="7">
        <f>'Soybean Oil_Weekly'!F52</f>
        <v>0.54520000000000002</v>
      </c>
    </row>
    <row r="53" spans="1:5" ht="12.75" hidden="1" customHeight="1">
      <c r="A53">
        <f t="shared" si="0"/>
        <v>12</v>
      </c>
      <c r="B53" s="77"/>
      <c r="C53" s="54">
        <v>39804</v>
      </c>
      <c r="D53" s="1">
        <f>'08Crude'!B53</f>
        <v>38.08</v>
      </c>
      <c r="E53" s="7">
        <f>'Soybean Oil_Weekly'!F53</f>
        <v>0.55779999999999996</v>
      </c>
    </row>
    <row r="54" spans="1:5" ht="12.75" hidden="1" customHeight="1">
      <c r="A54">
        <f t="shared" si="0"/>
        <v>12</v>
      </c>
      <c r="B54" s="77"/>
      <c r="C54" s="54">
        <v>39811</v>
      </c>
      <c r="D54" s="1">
        <f>'08Crude'!B54</f>
        <v>41.216999999999999</v>
      </c>
      <c r="E54" s="7">
        <f>'Soybean Oil_Weekly'!F54</f>
        <v>0.56740000000000002</v>
      </c>
    </row>
    <row r="55" spans="1:5">
      <c r="A55">
        <f t="shared" si="0"/>
        <v>1</v>
      </c>
      <c r="B55" s="198" t="str">
        <f>VLOOKUP(A55,Month!A:C,3,FALSE)</f>
        <v>J</v>
      </c>
      <c r="C55" s="54">
        <v>39818</v>
      </c>
      <c r="D55" s="1">
        <f>Crude!F3</f>
        <v>81.944000000000003</v>
      </c>
      <c r="E55" s="7">
        <f>'Soybean Oil_Weekly'!F3</f>
        <v>0.40360000000000001</v>
      </c>
    </row>
    <row r="56" spans="1:5">
      <c r="A56">
        <f t="shared" si="0"/>
        <v>1</v>
      </c>
      <c r="B56" s="198"/>
      <c r="C56" s="54">
        <v>39825</v>
      </c>
      <c r="D56" s="1">
        <f>Crude!F4</f>
        <v>80.069999999999993</v>
      </c>
      <c r="E56" s="7">
        <f>'Soybean Oil_Weekly'!F4</f>
        <v>0.38279999999999997</v>
      </c>
    </row>
    <row r="57" spans="1:5">
      <c r="A57">
        <f t="shared" si="0"/>
        <v>1</v>
      </c>
      <c r="B57" s="198"/>
      <c r="C57" s="54">
        <v>39832</v>
      </c>
      <c r="D57" s="1">
        <f>Crude!F5</f>
        <v>76.814999999999998</v>
      </c>
      <c r="E57" s="7">
        <f>'Soybean Oil_Weekly'!F5</f>
        <v>0.36859999999999998</v>
      </c>
    </row>
    <row r="58" spans="1:5">
      <c r="A58">
        <f t="shared" si="0"/>
        <v>1</v>
      </c>
      <c r="B58" s="198"/>
      <c r="C58" s="54">
        <v>39839</v>
      </c>
      <c r="D58" s="1">
        <f>Crude!F6</f>
        <v>74.034000000000006</v>
      </c>
      <c r="E58" s="7">
        <f>'Soybean Oil_Weekly'!F6</f>
        <v>0.36380000000000001</v>
      </c>
    </row>
    <row r="59" spans="1:5">
      <c r="A59">
        <f t="shared" si="0"/>
        <v>2</v>
      </c>
      <c r="B59" s="198" t="str">
        <f>VLOOKUP(A59,Month!A:C,3,FALSE)</f>
        <v>F</v>
      </c>
      <c r="C59" s="54">
        <v>39846</v>
      </c>
      <c r="D59" s="1">
        <f>Crude!F7</f>
        <v>74.593999999999994</v>
      </c>
      <c r="E59" s="7">
        <f>'Soybean Oil_Weekly'!F7</f>
        <v>0.3695</v>
      </c>
    </row>
    <row r="60" spans="1:5">
      <c r="A60">
        <f t="shared" si="0"/>
        <v>2</v>
      </c>
      <c r="B60" s="198"/>
      <c r="C60" s="54">
        <v>39853</v>
      </c>
      <c r="D60" s="1">
        <f>Crude!F8</f>
        <v>73.897999999999996</v>
      </c>
      <c r="E60" s="7">
        <f>'Soybean Oil_Weekly'!F8</f>
        <v>0.38119999999999998</v>
      </c>
    </row>
    <row r="61" spans="1:5">
      <c r="A61">
        <f t="shared" si="0"/>
        <v>2</v>
      </c>
      <c r="B61" s="198"/>
      <c r="C61" s="54">
        <v>39860</v>
      </c>
      <c r="D61" s="1">
        <f>Crude!F9</f>
        <v>78.302999999999997</v>
      </c>
      <c r="E61" s="7">
        <f>'Soybean Oil_Weekly'!F9</f>
        <v>0.38729999999999998</v>
      </c>
    </row>
    <row r="62" spans="1:5">
      <c r="A62">
        <f t="shared" si="0"/>
        <v>2</v>
      </c>
      <c r="B62" s="198"/>
      <c r="C62" s="54">
        <v>39867</v>
      </c>
      <c r="D62" s="1">
        <f>Crude!F10</f>
        <v>79.37</v>
      </c>
      <c r="E62" s="7">
        <f>'Soybean Oil_Weekly'!F10</f>
        <v>0.38800000000000001</v>
      </c>
    </row>
    <row r="63" spans="1:5">
      <c r="A63">
        <f t="shared" si="0"/>
        <v>3</v>
      </c>
      <c r="B63" s="198" t="str">
        <f>VLOOKUP(A63,Month!A:C,3,FALSE)</f>
        <v>M</v>
      </c>
      <c r="C63" s="54">
        <v>39874</v>
      </c>
      <c r="D63" s="1">
        <f>Crude!F11</f>
        <v>80.191999999999993</v>
      </c>
      <c r="E63" s="7">
        <f>'Soybean Oil_Weekly'!F11</f>
        <v>0.39739999999999998</v>
      </c>
    </row>
    <row r="64" spans="1:5">
      <c r="A64">
        <f t="shared" si="0"/>
        <v>3</v>
      </c>
      <c r="B64" s="198"/>
      <c r="C64" s="54">
        <v>39881</v>
      </c>
      <c r="D64" s="1">
        <f>Crude!F12</f>
        <v>81.760000000000005</v>
      </c>
      <c r="E64" s="7">
        <f>'Soybean Oil_Weekly'!F12</f>
        <v>0.39900000000000002</v>
      </c>
    </row>
    <row r="65" spans="1:5">
      <c r="A65">
        <f t="shared" si="0"/>
        <v>3</v>
      </c>
      <c r="B65" s="198"/>
      <c r="C65" s="54">
        <v>39888</v>
      </c>
      <c r="D65" s="1">
        <f>Crude!F13</f>
        <v>81.462000000000003</v>
      </c>
      <c r="E65" s="7">
        <f>'Soybean Oil_Weekly'!F13</f>
        <v>0.39300000000000002</v>
      </c>
    </row>
    <row r="66" spans="1:5">
      <c r="A66">
        <f t="shared" si="0"/>
        <v>3</v>
      </c>
      <c r="B66" s="198"/>
      <c r="C66" s="54">
        <v>39895</v>
      </c>
      <c r="D66" s="1">
        <f>Crude!F14</f>
        <v>80.86</v>
      </c>
      <c r="E66" s="7">
        <f>'Soybean Oil_Weekly'!F14</f>
        <v>0.39200000000000002</v>
      </c>
    </row>
    <row r="67" spans="1:5">
      <c r="A67">
        <f t="shared" ref="A67:A74" si="1">MONTH(C67)</f>
        <v>3</v>
      </c>
      <c r="B67" s="198"/>
      <c r="C67" s="54">
        <v>39902</v>
      </c>
      <c r="D67" s="1">
        <f>Crude!F15</f>
        <v>83.293000000000006</v>
      </c>
      <c r="E67" s="7">
        <f>'Soybean Oil_Weekly'!F15</f>
        <v>0.3881</v>
      </c>
    </row>
    <row r="68" spans="1:5">
      <c r="A68">
        <f t="shared" si="1"/>
        <v>4</v>
      </c>
      <c r="B68" s="198" t="str">
        <f>VLOOKUP(A68,Month!A:C,3,FALSE)</f>
        <v>A</v>
      </c>
      <c r="C68" s="54">
        <v>39909</v>
      </c>
      <c r="D68" s="1">
        <f>Crude!F16</f>
        <v>85.93</v>
      </c>
      <c r="E68" s="7">
        <f>'Soybean Oil_Weekly'!F16</f>
        <v>0.39829999999999999</v>
      </c>
    </row>
    <row r="69" spans="1:5">
      <c r="A69">
        <f t="shared" si="1"/>
        <v>4</v>
      </c>
      <c r="B69" s="198"/>
      <c r="C69" s="54">
        <v>39916</v>
      </c>
      <c r="D69" s="1">
        <f>Crude!F17</f>
        <v>84.596000000000004</v>
      </c>
      <c r="E69" s="7">
        <f>'Soybean Oil_Weekly'!F17</f>
        <v>0.39810000000000001</v>
      </c>
    </row>
    <row r="70" spans="1:5">
      <c r="A70">
        <f t="shared" si="1"/>
        <v>4</v>
      </c>
      <c r="B70" s="198"/>
      <c r="C70" s="54">
        <v>39923</v>
      </c>
      <c r="D70" s="1">
        <f>Crude!F18</f>
        <v>83.48</v>
      </c>
      <c r="E70" s="7">
        <f>'Soybean Oil_Weekly'!F18</f>
        <v>0.39069999999999999</v>
      </c>
    </row>
    <row r="71" spans="1:5">
      <c r="A71">
        <f t="shared" si="1"/>
        <v>4</v>
      </c>
      <c r="B71" s="198"/>
      <c r="C71" s="54">
        <v>39930</v>
      </c>
      <c r="D71" s="1">
        <f>Crude!F19</f>
        <v>84.236000000000004</v>
      </c>
      <c r="E71" s="7">
        <f>'Soybean Oil_Weekly'!F19</f>
        <v>0.38869999999999999</v>
      </c>
    </row>
    <row r="72" spans="1:5">
      <c r="A72">
        <f t="shared" si="1"/>
        <v>5</v>
      </c>
      <c r="B72" s="198" t="str">
        <f>VLOOKUP(A72,Month!A:C,3,FALSE)</f>
        <v>M</v>
      </c>
      <c r="C72" s="54">
        <v>39937</v>
      </c>
      <c r="D72" s="1">
        <f>Crude!F20</f>
        <v>80.224000000000004</v>
      </c>
      <c r="E72" s="7">
        <f>'Soybean Oil_Weekly'!F20</f>
        <v>0.38319999999999999</v>
      </c>
    </row>
    <row r="73" spans="1:5">
      <c r="A73">
        <f t="shared" si="1"/>
        <v>5</v>
      </c>
      <c r="B73" s="198"/>
      <c r="C73" s="54">
        <v>39944</v>
      </c>
      <c r="D73" s="1">
        <f>Crude!F21</f>
        <v>74.965999999999994</v>
      </c>
      <c r="E73" s="7">
        <f>'Soybean Oil_Weekly'!F21</f>
        <v>0.3785</v>
      </c>
    </row>
    <row r="74" spans="1:5">
      <c r="A74">
        <f t="shared" si="1"/>
        <v>5</v>
      </c>
      <c r="B74" s="198"/>
      <c r="C74" s="54">
        <v>39951</v>
      </c>
      <c r="D74" s="1">
        <f>Crude!F22</f>
        <v>69.481999999999999</v>
      </c>
      <c r="E74" s="7">
        <f>'Soybean Oil_Weekly'!F22</f>
        <v>0.37230000000000002</v>
      </c>
    </row>
    <row r="75" spans="1:5">
      <c r="A75">
        <f t="shared" ref="A75:A80" si="2">MONTH(C75)</f>
        <v>5</v>
      </c>
      <c r="B75" s="198"/>
      <c r="C75" s="54">
        <v>39958</v>
      </c>
      <c r="D75" s="1">
        <f>Crude!F23</f>
        <v>71.798000000000002</v>
      </c>
      <c r="E75" s="7">
        <f>'Soybean Oil_Weekly'!F23</f>
        <v>0.37669999999999998</v>
      </c>
    </row>
    <row r="76" spans="1:5">
      <c r="A76">
        <f t="shared" si="2"/>
        <v>6</v>
      </c>
      <c r="B76" s="198" t="str">
        <f>VLOOKUP(A76,Month!A:C,3,FALSE)</f>
        <v>J</v>
      </c>
      <c r="C76" s="54">
        <v>39965</v>
      </c>
      <c r="D76" s="1">
        <f>Crude!F24</f>
        <v>72.89</v>
      </c>
      <c r="E76" s="7">
        <f>'Soybean Oil_Weekly'!F24</f>
        <v>0.3735</v>
      </c>
    </row>
    <row r="77" spans="1:5">
      <c r="A77">
        <f t="shared" si="2"/>
        <v>6</v>
      </c>
      <c r="B77" s="198"/>
      <c r="C77" s="54">
        <v>39972</v>
      </c>
      <c r="D77" s="1">
        <f>Crude!F25</f>
        <v>73.414000000000001</v>
      </c>
      <c r="E77" s="7">
        <f>'Soybean Oil_Weekly'!F25</f>
        <v>0.36709999999999998</v>
      </c>
    </row>
    <row r="78" spans="1:5">
      <c r="A78">
        <f t="shared" si="2"/>
        <v>6</v>
      </c>
      <c r="B78" s="198"/>
      <c r="C78" s="54">
        <v>39979</v>
      </c>
      <c r="D78" s="1">
        <f>Crude!F26</f>
        <v>76.739999999999995</v>
      </c>
      <c r="E78" s="7">
        <f>'Soybean Oil_Weekly'!F26</f>
        <v>0.37859999999999999</v>
      </c>
    </row>
    <row r="79" spans="1:5">
      <c r="A79">
        <f t="shared" si="2"/>
        <v>6</v>
      </c>
      <c r="B79" s="198"/>
      <c r="C79" s="54">
        <v>39986</v>
      </c>
      <c r="D79" s="1">
        <f>Crude!F27</f>
        <v>77.349999999999994</v>
      </c>
      <c r="E79" s="7">
        <f>'Soybean Oil_Weekly'!F27</f>
        <v>0.37580000000000002</v>
      </c>
    </row>
    <row r="80" spans="1:5">
      <c r="A80">
        <f t="shared" si="2"/>
        <v>6</v>
      </c>
      <c r="B80" s="198"/>
      <c r="C80" s="54">
        <v>39993</v>
      </c>
      <c r="D80" s="1">
        <f>Crude!F28</f>
        <v>74.981999999999999</v>
      </c>
      <c r="E80" s="7">
        <f>'Soybean Oil_Weekly'!F28</f>
        <v>0.36209999999999998</v>
      </c>
    </row>
    <row r="81" spans="1:5">
      <c r="A81">
        <f t="shared" ref="A81:A90" si="3">MONTH(C81)</f>
        <v>7</v>
      </c>
      <c r="B81" s="198" t="str">
        <f>VLOOKUP(A81,Month!A:C,3,FALSE)</f>
        <v>J</v>
      </c>
      <c r="C81" s="54">
        <v>40000</v>
      </c>
      <c r="D81" s="1">
        <f>Crude!F29</f>
        <v>74.394999999999996</v>
      </c>
      <c r="E81" s="7">
        <f>'Soybean Oil_Weekly'!F29</f>
        <v>0.36720000000000003</v>
      </c>
    </row>
    <row r="82" spans="1:5">
      <c r="A82">
        <f t="shared" si="3"/>
        <v>7</v>
      </c>
      <c r="B82" s="198"/>
      <c r="C82" s="54">
        <v>40007</v>
      </c>
      <c r="D82" s="1">
        <f>Crude!F30</f>
        <v>76.353999999999999</v>
      </c>
      <c r="E82" s="7">
        <f>'Soybean Oil_Weekly'!F30</f>
        <v>0.37969999999999998</v>
      </c>
    </row>
    <row r="83" spans="1:5">
      <c r="A83">
        <f t="shared" si="3"/>
        <v>7</v>
      </c>
      <c r="B83" s="198"/>
      <c r="C83" s="54">
        <v>40014</v>
      </c>
      <c r="D83" s="1">
        <f>Crude!F31</f>
        <v>77.763999999999996</v>
      </c>
      <c r="E83" s="7">
        <f>'Soybean Oil_Weekly'!F31</f>
        <v>0.38519999999999999</v>
      </c>
    </row>
    <row r="84" spans="1:5">
      <c r="A84">
        <f t="shared" si="3"/>
        <v>7</v>
      </c>
      <c r="B84" s="198"/>
      <c r="C84" s="54">
        <v>40021</v>
      </c>
      <c r="D84" s="1">
        <f>Crude!F32</f>
        <v>78.156000000000006</v>
      </c>
      <c r="E84" s="7">
        <f>'Soybean Oil_Weekly'!F32</f>
        <v>0.3906</v>
      </c>
    </row>
    <row r="85" spans="1:5">
      <c r="A85">
        <f t="shared" si="3"/>
        <v>8</v>
      </c>
      <c r="B85" s="198" t="str">
        <f>VLOOKUP(A85,Month!A:C,3,FALSE)</f>
        <v>A</v>
      </c>
      <c r="C85" s="54">
        <v>40028</v>
      </c>
      <c r="D85" s="1">
        <f>Crude!F33</f>
        <v>81.813999999999993</v>
      </c>
      <c r="E85" s="7">
        <f>'Soybean Oil_Weekly'!F33</f>
        <v>0.4108</v>
      </c>
    </row>
    <row r="86" spans="1:5">
      <c r="A86">
        <f t="shared" si="3"/>
        <v>8</v>
      </c>
      <c r="B86" s="198"/>
      <c r="C86" s="54">
        <v>40035</v>
      </c>
      <c r="D86" s="1">
        <f>Crude!F34</f>
        <v>78.176000000000002</v>
      </c>
      <c r="E86" s="7">
        <f>'Soybean Oil_Weekly'!F34</f>
        <v>0.4168</v>
      </c>
    </row>
    <row r="87" spans="1:5">
      <c r="A87">
        <f t="shared" si="3"/>
        <v>8</v>
      </c>
      <c r="B87" s="198"/>
      <c r="C87" s="54">
        <v>40042</v>
      </c>
      <c r="D87" s="1">
        <f>Crude!F35</f>
        <v>74.864000000000004</v>
      </c>
      <c r="E87" s="7">
        <f>'Soybean Oil_Weekly'!F35</f>
        <v>0.40660000000000002</v>
      </c>
    </row>
    <row r="88" spans="1:5">
      <c r="A88">
        <f t="shared" si="3"/>
        <v>8</v>
      </c>
      <c r="B88" s="198"/>
      <c r="C88" s="54">
        <v>40049</v>
      </c>
      <c r="D88" s="1">
        <f>Crude!F36</f>
        <v>73.156000000000006</v>
      </c>
      <c r="E88" s="7">
        <f>'Soybean Oil_Weekly'!F36</f>
        <v>0.39510000000000001</v>
      </c>
    </row>
    <row r="89" spans="1:5">
      <c r="A89">
        <f t="shared" si="3"/>
        <v>8</v>
      </c>
      <c r="B89" s="198"/>
      <c r="C89" s="54">
        <v>40056</v>
      </c>
      <c r="D89" s="1">
        <f>Crude!F37</f>
        <v>74.03</v>
      </c>
      <c r="E89" s="7">
        <f>'Soybean Oil_Weekly'!F37</f>
        <v>0.39789999999999998</v>
      </c>
    </row>
    <row r="90" spans="1:5">
      <c r="A90">
        <f t="shared" si="3"/>
        <v>9</v>
      </c>
      <c r="B90" s="198" t="str">
        <f>VLOOKUP(A90,Month!A:C,3,FALSE)</f>
        <v>S</v>
      </c>
      <c r="C90" s="54">
        <v>40063</v>
      </c>
      <c r="D90" s="1">
        <f>Crude!F38</f>
        <v>74.864999999999995</v>
      </c>
      <c r="E90" s="7">
        <f>'Soybean Oil_Weekly'!F38</f>
        <v>0.41189999999999999</v>
      </c>
    </row>
    <row r="91" spans="1:5">
      <c r="A91">
        <f t="shared" ref="A91:A96" si="4">MONTH(C91)</f>
        <v>9</v>
      </c>
      <c r="B91" s="198"/>
      <c r="C91" s="54">
        <v>40070</v>
      </c>
      <c r="D91" s="1">
        <f>Crude!F39</f>
        <v>75.647999999999996</v>
      </c>
      <c r="E91" s="7">
        <f>'Soybean Oil_Weekly'!F39</f>
        <v>0.41510000000000002</v>
      </c>
    </row>
    <row r="92" spans="1:5">
      <c r="A92">
        <f t="shared" si="4"/>
        <v>9</v>
      </c>
      <c r="B92" s="198"/>
      <c r="C92" s="54">
        <v>40077</v>
      </c>
      <c r="D92" s="1">
        <f>Crude!F40</f>
        <v>74.951999999999998</v>
      </c>
      <c r="E92" s="7">
        <f>'Soybean Oil_Weekly'!F40</f>
        <v>0.43190000000000001</v>
      </c>
    </row>
    <row r="93" spans="1:5">
      <c r="A93">
        <f t="shared" si="4"/>
        <v>9</v>
      </c>
      <c r="B93" s="198"/>
      <c r="C93" s="54">
        <v>40084</v>
      </c>
      <c r="D93" s="1">
        <f>Crude!F41</f>
        <v>78.099999999999994</v>
      </c>
      <c r="E93" s="7">
        <f>'Soybean Oil_Weekly'!F41</f>
        <v>0.44280000000000003</v>
      </c>
    </row>
    <row r="94" spans="1:5">
      <c r="A94">
        <f t="shared" si="4"/>
        <v>10</v>
      </c>
      <c r="B94" s="198" t="str">
        <f>VLOOKUP(A94,Month!A:C,3,FALSE)</f>
        <v>O</v>
      </c>
      <c r="C94" s="54">
        <v>40091</v>
      </c>
      <c r="D94" s="1">
        <f>Crude!F42</f>
        <v>82.37</v>
      </c>
      <c r="E94" s="7">
        <f>'Soybean Oil_Weekly'!F42</f>
        <v>0.44</v>
      </c>
    </row>
    <row r="95" spans="1:5">
      <c r="A95">
        <f t="shared" si="4"/>
        <v>10</v>
      </c>
      <c r="B95" s="198"/>
      <c r="C95" s="54">
        <v>40098</v>
      </c>
      <c r="D95" s="1">
        <f>Crude!F43</f>
        <v>82.165999999999997</v>
      </c>
      <c r="E95" s="7">
        <f>'Soybean Oil_Weekly'!F43</f>
        <v>0.47110000000000002</v>
      </c>
    </row>
    <row r="96" spans="1:5">
      <c r="A96">
        <f t="shared" si="4"/>
        <v>10</v>
      </c>
      <c r="B96" s="198"/>
      <c r="C96" s="54">
        <v>40105</v>
      </c>
      <c r="D96" s="1">
        <f>Crude!F44</f>
        <v>81.317999999999998</v>
      </c>
      <c r="E96" s="7">
        <f>'Soybean Oil_Weekly'!F44</f>
        <v>0.47949999999999998</v>
      </c>
    </row>
    <row r="97" spans="1:5">
      <c r="A97">
        <f>MONTH(C97)</f>
        <v>10</v>
      </c>
      <c r="B97" s="198"/>
      <c r="C97" s="54">
        <v>40112</v>
      </c>
      <c r="D97" s="1">
        <f>Crude!F45</f>
        <v>82.123999999999995</v>
      </c>
      <c r="E97" s="7">
        <f>'Soybean Oil_Weekly'!F45</f>
        <v>0.49519999999999997</v>
      </c>
    </row>
    <row r="98" spans="1:5">
      <c r="A98">
        <f>MONTH(C98)</f>
        <v>11</v>
      </c>
      <c r="B98" s="198" t="str">
        <f>VLOOKUP(A98,Month!A:C,3,FALSE)</f>
        <v>N</v>
      </c>
      <c r="C98" s="54">
        <v>40119</v>
      </c>
      <c r="D98" s="1">
        <f>Crude!F46</f>
        <v>84.975999999999999</v>
      </c>
      <c r="E98" s="7">
        <f>'Soybean Oil_Weekly'!F46</f>
        <v>0.50549999999999995</v>
      </c>
    </row>
    <row r="99" spans="1:5">
      <c r="A99">
        <f t="shared" ref="A99:A106" si="5">MONTH(C99)</f>
        <v>11</v>
      </c>
      <c r="B99" s="198"/>
      <c r="C99" s="54">
        <v>40126</v>
      </c>
      <c r="D99" s="1">
        <f>Crude!F47</f>
        <v>86.855999999999995</v>
      </c>
      <c r="E99" s="7">
        <f>'Soybean Oil_Weekly'!F47</f>
        <v>0.53380000000000005</v>
      </c>
    </row>
    <row r="100" spans="1:5">
      <c r="A100">
        <f t="shared" si="5"/>
        <v>11</v>
      </c>
      <c r="B100" s="198"/>
      <c r="C100" s="54">
        <v>40133</v>
      </c>
      <c r="D100" s="1">
        <f>Crude!F48</f>
        <v>82.2</v>
      </c>
      <c r="E100" s="7">
        <f>'Soybean Oil_Weekly'!F48</f>
        <v>0.50249999999999995</v>
      </c>
    </row>
    <row r="101" spans="1:5">
      <c r="A101">
        <f t="shared" si="5"/>
        <v>11</v>
      </c>
      <c r="B101" s="198"/>
      <c r="C101" s="54">
        <v>40140</v>
      </c>
      <c r="D101" s="1">
        <f>Crude!F49</f>
        <v>82.528000000000006</v>
      </c>
      <c r="E101" s="7">
        <f>'Soybean Oil_Weekly'!F49</f>
        <v>0.49640000000000001</v>
      </c>
    </row>
    <row r="102" spans="1:5">
      <c r="A102">
        <f t="shared" si="5"/>
        <v>11</v>
      </c>
      <c r="B102" s="198"/>
      <c r="C102" s="54">
        <v>40147</v>
      </c>
      <c r="D102" s="1">
        <f>Crude!F50</f>
        <v>86.756</v>
      </c>
      <c r="E102" s="7">
        <f>'Soybean Oil_Weekly'!F50</f>
        <v>0.51670000000000005</v>
      </c>
    </row>
    <row r="103" spans="1:5">
      <c r="A103">
        <f t="shared" si="5"/>
        <v>12</v>
      </c>
      <c r="B103" s="198" t="str">
        <f>VLOOKUP(A103,Month!A:C,3,FALSE)</f>
        <v>D</v>
      </c>
      <c r="C103" s="54">
        <v>40154</v>
      </c>
      <c r="D103" s="1">
        <f>Crude!F51</f>
        <v>88.501999999999995</v>
      </c>
      <c r="E103" s="7">
        <f>'Soybean Oil_Weekly'!F51</f>
        <v>0.53580000000000005</v>
      </c>
    </row>
    <row r="104" spans="1:5">
      <c r="A104">
        <f t="shared" si="5"/>
        <v>12</v>
      </c>
      <c r="B104" s="198"/>
      <c r="C104" s="54">
        <v>40161</v>
      </c>
      <c r="D104" s="1">
        <f>Crude!F52</f>
        <v>88.245999999999995</v>
      </c>
      <c r="E104" s="7">
        <f>'Soybean Oil_Weekly'!F52</f>
        <v>0.54520000000000002</v>
      </c>
    </row>
    <row r="105" spans="1:5">
      <c r="A105">
        <f t="shared" si="5"/>
        <v>12</v>
      </c>
      <c r="B105" s="198"/>
      <c r="C105" s="54">
        <v>40168</v>
      </c>
      <c r="D105" s="1">
        <f>Crude!F53</f>
        <v>90.155000000000001</v>
      </c>
      <c r="E105" s="7">
        <f>'Soybean Oil_Weekly'!F53</f>
        <v>0.55779999999999996</v>
      </c>
    </row>
    <row r="106" spans="1:5">
      <c r="A106">
        <f t="shared" si="5"/>
        <v>12</v>
      </c>
      <c r="B106" s="198"/>
      <c r="C106" s="54">
        <v>40175</v>
      </c>
      <c r="D106" s="1">
        <f>Crude!F54</f>
        <v>90.863</v>
      </c>
      <c r="E106" s="7">
        <f>'Soybean Oil_Weekly'!F54</f>
        <v>0.56740000000000002</v>
      </c>
    </row>
    <row r="107" spans="1:5">
      <c r="A107">
        <f>MONTH(C107)</f>
        <v>1</v>
      </c>
      <c r="B107" s="198" t="str">
        <f>VLOOKUP(A107,Month!A:C,3,FALSE)</f>
        <v>J</v>
      </c>
      <c r="C107" s="54">
        <v>40182</v>
      </c>
      <c r="D107" s="1">
        <f>Crude!E3</f>
        <v>89.528000000000006</v>
      </c>
      <c r="E107" s="7">
        <f>'Soybean Oil_Weekly'!E3</f>
        <v>0.56779999999999997</v>
      </c>
    </row>
    <row r="108" spans="1:5">
      <c r="A108">
        <f t="shared" ref="A108:A113" si="6">MONTH(C108)</f>
        <v>1</v>
      </c>
      <c r="B108" s="198"/>
      <c r="C108" s="54">
        <v>40189</v>
      </c>
      <c r="D108" s="1">
        <f>Crude!E4</f>
        <v>91.031999999999996</v>
      </c>
      <c r="E108" s="7">
        <f>'Soybean Oil_Weekly'!E4</f>
        <v>0.56969999999999998</v>
      </c>
    </row>
    <row r="109" spans="1:5">
      <c r="A109">
        <f t="shared" si="6"/>
        <v>1</v>
      </c>
      <c r="B109" s="198"/>
      <c r="C109" s="54">
        <v>40196</v>
      </c>
      <c r="D109" s="1">
        <f>Crude!E5</f>
        <v>90.052999999999997</v>
      </c>
      <c r="E109" s="7">
        <f>'Soybean Oil_Weekly'!E5</f>
        <v>0.57520000000000004</v>
      </c>
    </row>
    <row r="110" spans="1:5">
      <c r="A110">
        <f t="shared" si="6"/>
        <v>1</v>
      </c>
      <c r="B110" s="198"/>
      <c r="C110" s="54">
        <v>40203</v>
      </c>
      <c r="D110" s="1">
        <f>Crude!E6</f>
        <v>87.274000000000001</v>
      </c>
      <c r="E110" s="7">
        <f>'Soybean Oil_Weekly'!E6</f>
        <v>0.56869999999999998</v>
      </c>
    </row>
    <row r="111" spans="1:5">
      <c r="A111">
        <f t="shared" si="6"/>
        <v>2</v>
      </c>
      <c r="B111" s="198" t="str">
        <f>VLOOKUP(A111,Month!A:C,3,FALSE)</f>
        <v>F</v>
      </c>
      <c r="C111" s="54">
        <v>40210</v>
      </c>
      <c r="D111" s="1">
        <f>Crude!E7</f>
        <v>90.677999999999997</v>
      </c>
      <c r="E111" s="7">
        <f>'Soybean Oil_Weekly'!E7</f>
        <v>0.58720000000000006</v>
      </c>
    </row>
    <row r="112" spans="1:5">
      <c r="A112">
        <f t="shared" si="6"/>
        <v>2</v>
      </c>
      <c r="B112" s="198"/>
      <c r="C112" s="54">
        <v>40217</v>
      </c>
      <c r="D112" s="1">
        <f>Crude!E8</f>
        <v>86.688000000000002</v>
      </c>
      <c r="E112" s="7">
        <f>'Soybean Oil_Weekly'!E8</f>
        <v>0.58909999999999996</v>
      </c>
    </row>
    <row r="113" spans="1:5">
      <c r="A113">
        <f t="shared" si="6"/>
        <v>2</v>
      </c>
      <c r="B113" s="198"/>
      <c r="C113" s="54">
        <v>40224</v>
      </c>
      <c r="D113" s="1">
        <f>Crude!E9</f>
        <v>85.335999999999999</v>
      </c>
      <c r="E113" s="7">
        <f>'Soybean Oil_Weekly'!E9</f>
        <v>0.57120000000000004</v>
      </c>
    </row>
    <row r="114" spans="1:5">
      <c r="A114">
        <v>2</v>
      </c>
      <c r="B114" s="198"/>
      <c r="C114" s="54">
        <v>40231</v>
      </c>
      <c r="D114" s="1">
        <f>Crude!E10</f>
        <v>96.707999999999998</v>
      </c>
      <c r="E114" s="7">
        <f>'Soybean Oil_Weekly'!E10</f>
        <v>0.5514</v>
      </c>
    </row>
    <row r="115" spans="1:5">
      <c r="A115">
        <v>3</v>
      </c>
      <c r="B115" s="198" t="str">
        <f>VLOOKUP(A115,Month!A:C,3,FALSE)</f>
        <v>M</v>
      </c>
      <c r="D115" s="1">
        <f>Crude!E11</f>
        <v>101.032</v>
      </c>
      <c r="E115" s="7">
        <f>'Soybean Oil_Weekly'!E11</f>
        <v>0.57869999999999999</v>
      </c>
    </row>
    <row r="116" spans="1:5">
      <c r="A116">
        <v>3</v>
      </c>
      <c r="B116" s="198"/>
      <c r="D116" s="1">
        <f>Crude!E12</f>
        <v>103.776</v>
      </c>
      <c r="E116" s="7">
        <f>'Soybean Oil_Weekly'!E12</f>
        <v>0.57040000000000002</v>
      </c>
    </row>
    <row r="117" spans="1:5">
      <c r="A117">
        <v>3</v>
      </c>
      <c r="B117" s="198"/>
      <c r="D117" s="1">
        <f>Crude!E13</f>
        <v>99.894000000000005</v>
      </c>
      <c r="E117" s="7">
        <f>'Soybean Oil_Weekly'!E13</f>
        <v>0.54300000000000004</v>
      </c>
    </row>
    <row r="118" spans="1:5">
      <c r="A118">
        <v>3</v>
      </c>
      <c r="B118" s="198"/>
      <c r="D118" s="1">
        <f>Crude!E14</f>
        <v>104.616</v>
      </c>
      <c r="E118" s="7">
        <f>'Soybean Oil_Weekly'!E14</f>
        <v>0.56040000000000001</v>
      </c>
    </row>
    <row r="119" spans="1:5">
      <c r="A119">
        <v>3</v>
      </c>
      <c r="B119" s="198"/>
      <c r="D119" s="1">
        <f>Crude!E15</f>
        <v>105.54</v>
      </c>
      <c r="E119" s="7">
        <f>'Soybean Oil_Weekly'!E15</f>
        <v>0.57669999999999999</v>
      </c>
    </row>
    <row r="120" spans="1:5">
      <c r="A120">
        <v>4</v>
      </c>
      <c r="B120" s="198" t="str">
        <f>VLOOKUP(A120,Month!A:C,3,FALSE)</f>
        <v>A</v>
      </c>
      <c r="D120" s="1">
        <f>Crude!E16</f>
        <v>109.746</v>
      </c>
      <c r="E120" s="7">
        <f>'Soybean Oil_Weekly'!E16</f>
        <v>0.58919999999999995</v>
      </c>
    </row>
    <row r="121" spans="1:5">
      <c r="A121">
        <v>4</v>
      </c>
      <c r="B121" s="198"/>
      <c r="D121" s="1">
        <f>Crude!E17</f>
        <v>108.21</v>
      </c>
      <c r="E121" s="7">
        <f>'Soybean Oil_Weekly'!E17</f>
        <v>0.57430000000000003</v>
      </c>
    </row>
    <row r="122" spans="1:5">
      <c r="A122">
        <v>4</v>
      </c>
      <c r="B122" s="198"/>
      <c r="D122" s="1">
        <f>Crude!E18</f>
        <v>109.753</v>
      </c>
      <c r="E122" s="7">
        <f>'Soybean Oil_Weekly'!E18</f>
        <v>0.57830000000000004</v>
      </c>
    </row>
    <row r="123" spans="1:5">
      <c r="A123">
        <v>4</v>
      </c>
      <c r="B123" s="198"/>
      <c r="D123" s="1">
        <f>Crude!E19</f>
        <v>112.69799999999999</v>
      </c>
      <c r="E123" s="7">
        <f>'Soybean Oil_Weekly'!E19</f>
        <v>0.57740000000000002</v>
      </c>
    </row>
    <row r="124" spans="1:5">
      <c r="A124">
        <v>5</v>
      </c>
      <c r="B124" s="198" t="str">
        <f>VLOOKUP(A124,Month!A:C,3,FALSE)</f>
        <v>M</v>
      </c>
      <c r="D124" s="1">
        <f>Crude!E20</f>
        <v>106.158</v>
      </c>
      <c r="E124" s="7">
        <f>'Soybean Oil_Weekly'!E20</f>
        <v>0.56589999999999996</v>
      </c>
    </row>
    <row r="125" spans="1:5">
      <c r="A125">
        <v>5</v>
      </c>
      <c r="B125" s="198"/>
      <c r="D125" s="1">
        <f>Crude!E21</f>
        <v>100.652</v>
      </c>
      <c r="E125" s="7">
        <f>'Soybean Oil_Weekly'!E21</f>
        <v>0.56159999999999999</v>
      </c>
    </row>
    <row r="126" spans="1:5">
      <c r="A126">
        <v>5</v>
      </c>
      <c r="B126" s="198"/>
      <c r="D126" s="1">
        <f>Crude!E22</f>
        <v>98.462000000000003</v>
      </c>
      <c r="E126" s="7">
        <f>'Soybean Oil_Weekly'!E22</f>
        <v>0.56830000000000003</v>
      </c>
    </row>
    <row r="127" spans="1:5">
      <c r="A127">
        <v>5</v>
      </c>
      <c r="B127" s="198"/>
      <c r="D127" s="1">
        <f>Crude!E23</f>
        <v>99.885999999999996</v>
      </c>
      <c r="E127" s="7">
        <f>'Soybean Oil_Weekly'!E23</f>
        <v>0.57989999999999997</v>
      </c>
    </row>
    <row r="128" spans="1:5">
      <c r="A128">
        <v>5</v>
      </c>
      <c r="B128" s="198"/>
      <c r="D128" s="1">
        <f>Crude!E24</f>
        <v>100.90300000000001</v>
      </c>
      <c r="E128" s="7">
        <f>'Soybean Oil_Weekly'!E24</f>
        <v>0.58640000000000003</v>
      </c>
    </row>
    <row r="129" spans="1:5">
      <c r="A129">
        <v>6</v>
      </c>
      <c r="B129" s="198" t="str">
        <f>VLOOKUP(A129,Month!A:C,3,FALSE)</f>
        <v>J</v>
      </c>
      <c r="D129" s="1">
        <f>Crude!E25</f>
        <v>100.012</v>
      </c>
      <c r="E129" s="7">
        <f>'Soybean Oil_Weekly'!E25</f>
        <v>0.57630000000000003</v>
      </c>
    </row>
    <row r="130" spans="1:5">
      <c r="A130">
        <v>6</v>
      </c>
      <c r="B130" s="198"/>
      <c r="D130" s="1">
        <f>Crude!E26</f>
        <v>95.888000000000005</v>
      </c>
      <c r="E130" s="7">
        <f>'Soybean Oil_Weekly'!E26</f>
        <v>0.56589999999999996</v>
      </c>
    </row>
    <row r="131" spans="1:5">
      <c r="A131">
        <v>6</v>
      </c>
      <c r="B131" s="198"/>
      <c r="D131" s="1">
        <f>Crude!E27</f>
        <v>92.85</v>
      </c>
      <c r="E131" s="7">
        <f>'Soybean Oil_Weekly'!E27</f>
        <v>0.55830000000000002</v>
      </c>
    </row>
    <row r="132" spans="1:5">
      <c r="A132">
        <v>6</v>
      </c>
      <c r="B132" s="198"/>
      <c r="D132" s="1">
        <f>Crude!E28</f>
        <v>93.725999999999999</v>
      </c>
      <c r="E132" s="7">
        <f>'Soybean Oil_Weekly'!E28</f>
        <v>0.55249999999999999</v>
      </c>
    </row>
    <row r="133" spans="1:5">
      <c r="A133">
        <v>7</v>
      </c>
      <c r="B133" s="198" t="str">
        <f>VLOOKUP(A133,Month!A:C,3,FALSE)</f>
        <v>J</v>
      </c>
      <c r="D133" s="1">
        <f>Crude!E29</f>
        <v>97.102999999999994</v>
      </c>
      <c r="E133" s="7">
        <f>'Soybean Oil_Weekly'!E29</f>
        <v>0.55759999999999998</v>
      </c>
    </row>
    <row r="134" spans="1:5">
      <c r="A134">
        <v>7</v>
      </c>
      <c r="B134" s="198"/>
      <c r="D134" s="1">
        <f>Crude!E30</f>
        <v>96.712000000000003</v>
      </c>
      <c r="E134" s="7">
        <f>'Soybean Oil_Weekly'!E30</f>
        <v>0.56920000000000004</v>
      </c>
    </row>
    <row r="135" spans="1:5">
      <c r="A135">
        <v>7</v>
      </c>
      <c r="B135" s="198"/>
      <c r="D135" s="1">
        <f>Crude!E31</f>
        <v>98.114000000000004</v>
      </c>
      <c r="E135" s="7">
        <f>'Soybean Oil_Weekly'!E31</f>
        <v>0.56669999999999998</v>
      </c>
    </row>
    <row r="136" spans="1:5">
      <c r="A136">
        <v>7</v>
      </c>
      <c r="B136" s="198"/>
      <c r="D136" s="1">
        <f>Crude!E32</f>
        <v>97.866</v>
      </c>
      <c r="E136" s="7">
        <f>'Soybean Oil_Weekly'!E32</f>
        <v>0.56100000000000005</v>
      </c>
    </row>
    <row r="137" spans="1:5">
      <c r="A137">
        <v>8</v>
      </c>
      <c r="B137" s="198" t="str">
        <f>VLOOKUP(A137,Month!A:C,3,FALSE)</f>
        <v>A</v>
      </c>
      <c r="D137" s="1">
        <f>Crude!E33</f>
        <v>90.823999999999998</v>
      </c>
      <c r="E137" s="7">
        <f>'Soybean Oil_Weekly'!E33</f>
        <v>0.55920000000000003</v>
      </c>
    </row>
    <row r="138" spans="1:5">
      <c r="A138">
        <v>8</v>
      </c>
      <c r="B138" s="198"/>
      <c r="D138" s="1">
        <f>Crude!E34</f>
        <v>82.92</v>
      </c>
      <c r="E138" s="7">
        <f>'Soybean Oil_Weekly'!E34</f>
        <v>0.53610000000000002</v>
      </c>
    </row>
    <row r="139" spans="1:5">
      <c r="A139">
        <v>8</v>
      </c>
      <c r="B139" s="198"/>
      <c r="D139" s="1">
        <f>Crude!E35</f>
        <v>85.35</v>
      </c>
      <c r="E139" s="7">
        <f>'Soybean Oil_Weekly'!E35</f>
        <v>0.5524</v>
      </c>
    </row>
    <row r="140" spans="1:5">
      <c r="A140">
        <v>8</v>
      </c>
      <c r="B140" s="198"/>
      <c r="D140" s="1">
        <f>Crude!E36</f>
        <v>85.078000000000003</v>
      </c>
      <c r="E140" s="7">
        <f>'Soybean Oil_Weekly'!E36</f>
        <v>0.55840000000000001</v>
      </c>
    </row>
    <row r="141" spans="1:5">
      <c r="A141">
        <v>8</v>
      </c>
      <c r="B141" s="198"/>
      <c r="D141" s="1">
        <f>Crude!E37</f>
        <v>88.272000000000006</v>
      </c>
      <c r="E141" s="7">
        <f>'Soybean Oil_Weekly'!E37</f>
        <v>0.58040000000000003</v>
      </c>
    </row>
    <row r="142" spans="1:5">
      <c r="A142">
        <v>9</v>
      </c>
      <c r="B142" s="198" t="str">
        <f>VLOOKUP(A142,Month!A:C,3,FALSE)</f>
        <v>S</v>
      </c>
      <c r="D142" s="1">
        <f>Crude!E38</f>
        <v>87.912999999999997</v>
      </c>
      <c r="E142" s="7">
        <f>'Soybean Oil_Weekly'!E38</f>
        <v>0.57940000000000003</v>
      </c>
    </row>
    <row r="143" spans="1:5">
      <c r="A143">
        <v>9</v>
      </c>
      <c r="B143" s="198"/>
      <c r="D143" s="1">
        <f>Crude!E39</f>
        <v>88.933999999999997</v>
      </c>
      <c r="E143" s="7">
        <f>'Soybean Oil_Weekly'!E39</f>
        <v>0.56789999999999996</v>
      </c>
    </row>
    <row r="144" spans="1:5">
      <c r="A144">
        <v>9</v>
      </c>
      <c r="B144" s="198"/>
      <c r="D144" s="1">
        <f>Crude!E40</f>
        <v>83.774000000000001</v>
      </c>
      <c r="E144" s="7">
        <f>'Soybean Oil_Weekly'!E40</f>
        <v>0.54390000000000005</v>
      </c>
    </row>
    <row r="145" spans="1:5">
      <c r="A145">
        <v>9</v>
      </c>
      <c r="B145" s="198"/>
      <c r="D145" s="1">
        <f>Crude!E41</f>
        <v>81.447999999999993</v>
      </c>
      <c r="E145" s="7">
        <f>'Soybean Oil_Weekly'!E41</f>
        <v>0.51580000000000004</v>
      </c>
    </row>
    <row r="146" spans="1:5">
      <c r="A146">
        <v>10</v>
      </c>
      <c r="B146" s="198" t="str">
        <f>VLOOKUP(A146,Month!A:C,3,FALSE)</f>
        <v>O</v>
      </c>
      <c r="D146" s="1">
        <f>Crude!E42</f>
        <v>79.706000000000003</v>
      </c>
      <c r="E146" s="7">
        <f>'Soybean Oil_Weekly'!E42</f>
        <v>0.49109999999999998</v>
      </c>
    </row>
    <row r="147" spans="1:5">
      <c r="A147">
        <v>10</v>
      </c>
      <c r="B147" s="198"/>
      <c r="D147" s="1">
        <f>Crude!E43</f>
        <v>85.563999999999993</v>
      </c>
      <c r="E147" s="7">
        <f>'Soybean Oil_Weekly'!E43</f>
        <v>0.51829999999999998</v>
      </c>
    </row>
    <row r="148" spans="1:5">
      <c r="A148">
        <v>10</v>
      </c>
      <c r="B148" s="198"/>
      <c r="D148" s="1">
        <f>Crude!E44</f>
        <v>86.706000000000003</v>
      </c>
      <c r="E148" s="7">
        <f>'Soybean Oil_Weekly'!E44</f>
        <v>0.51939999999999997</v>
      </c>
    </row>
    <row r="149" spans="1:5">
      <c r="A149">
        <v>10</v>
      </c>
      <c r="B149" s="198"/>
      <c r="D149" s="1">
        <f>Crude!E45</f>
        <v>92.384</v>
      </c>
      <c r="E149" s="7">
        <f>'Soybean Oil_Weekly'!E45</f>
        <v>0.5161</v>
      </c>
    </row>
    <row r="150" spans="1:5">
      <c r="A150">
        <v>11</v>
      </c>
      <c r="B150" s="198" t="str">
        <f>VLOOKUP(A150,Month!A:C,3,FALSE)</f>
        <v>N</v>
      </c>
      <c r="D150" s="1">
        <f>Crude!E46</f>
        <v>93.244</v>
      </c>
      <c r="E150" s="7">
        <f>'Soybean Oil_Weekly'!E46</f>
        <v>0.51339999999999997</v>
      </c>
    </row>
    <row r="151" spans="1:5">
      <c r="A151">
        <v>11</v>
      </c>
      <c r="B151" s="198"/>
      <c r="D151" s="1">
        <f>Crude!E47</f>
        <v>96.965999999999994</v>
      </c>
      <c r="E151" s="7">
        <f>'Soybean Oil_Weekly'!E47</f>
        <v>0.5111</v>
      </c>
    </row>
    <row r="152" spans="1:5">
      <c r="A152">
        <v>11</v>
      </c>
      <c r="B152" s="198"/>
      <c r="D152" s="1">
        <f>Crude!E48</f>
        <v>99.266000000000005</v>
      </c>
      <c r="E152" s="7">
        <f>'Soybean Oil_Weekly'!E48</f>
        <v>0.51719999999999999</v>
      </c>
    </row>
    <row r="153" spans="1:5">
      <c r="A153">
        <v>11</v>
      </c>
      <c r="B153" s="198"/>
      <c r="D153" s="1">
        <f>Crude!E49</f>
        <v>96.968000000000004</v>
      </c>
      <c r="E153" s="7">
        <f>'Soybean Oil_Weekly'!E49</f>
        <v>0.49559999999999998</v>
      </c>
    </row>
    <row r="154" spans="1:5">
      <c r="A154">
        <v>12</v>
      </c>
      <c r="B154" s="198" t="str">
        <f>VLOOKUP(A154,Month!A:C,3,FALSE)</f>
        <v>D</v>
      </c>
      <c r="D154" s="1">
        <f>Crude!E50</f>
        <v>99.903999999999996</v>
      </c>
      <c r="E154" s="7">
        <f>'Soybean Oil_Weekly'!E50</f>
        <v>0.49390000000000001</v>
      </c>
    </row>
    <row r="155" spans="1:5">
      <c r="A155">
        <v>12</v>
      </c>
      <c r="B155" s="198"/>
      <c r="D155" s="1">
        <f>Crude!E51</f>
        <v>100.102</v>
      </c>
      <c r="E155" s="7">
        <f>'Soybean Oil_Weekly'!E51</f>
        <v>0.49969999999999998</v>
      </c>
    </row>
    <row r="156" spans="1:5">
      <c r="A156">
        <v>12</v>
      </c>
      <c r="B156" s="198"/>
      <c r="D156" s="1">
        <f>Crude!E52</f>
        <v>96.052000000000007</v>
      </c>
      <c r="E156" s="7">
        <f>'Soybean Oil_Weekly'!E52</f>
        <v>0.49080000000000001</v>
      </c>
    </row>
    <row r="157" spans="1:5">
      <c r="A157">
        <v>12</v>
      </c>
      <c r="B157" s="198"/>
      <c r="D157" s="1">
        <f>Crude!E53</f>
        <v>97.796000000000006</v>
      </c>
      <c r="E157" s="7">
        <f>'Soybean Oil_Weekly'!E53</f>
        <v>0.49859999999999999</v>
      </c>
    </row>
    <row r="158" spans="1:5">
      <c r="A158">
        <v>12</v>
      </c>
      <c r="B158" s="198"/>
      <c r="D158" s="1">
        <f>Crude!E54</f>
        <v>98.265000000000001</v>
      </c>
      <c r="E158" s="7">
        <f>'Soybean Oil_Weekly'!E54</f>
        <v>0.5171</v>
      </c>
    </row>
    <row r="159" spans="1:5">
      <c r="A159">
        <v>1</v>
      </c>
      <c r="B159" s="198" t="str">
        <f>VLOOKUP(A159,Month!A:C,3,FALSE)</f>
        <v>J</v>
      </c>
      <c r="D159" s="1">
        <f>Crude!D3</f>
        <v>102.38800000000001</v>
      </c>
      <c r="E159" s="7">
        <f>'Soybean Oil_Weekly'!D3</f>
        <v>0.52029999999999998</v>
      </c>
    </row>
    <row r="160" spans="1:5">
      <c r="A160">
        <v>1</v>
      </c>
      <c r="B160" s="198"/>
      <c r="D160" s="1">
        <f>Crude!D4</f>
        <v>100.444</v>
      </c>
      <c r="E160" s="7">
        <f>'Soybean Oil_Weekly'!D4</f>
        <v>0.51449999999999996</v>
      </c>
    </row>
    <row r="161" spans="1:5">
      <c r="A161">
        <v>1</v>
      </c>
      <c r="B161" s="198"/>
      <c r="D161" s="1">
        <f>Crude!D5</f>
        <v>100.038</v>
      </c>
      <c r="E161" s="7">
        <f>'Soybean Oil_Weekly'!D5</f>
        <v>0.50670000000000004</v>
      </c>
    </row>
    <row r="162" spans="1:5">
      <c r="A162">
        <v>1</v>
      </c>
      <c r="B162" s="198"/>
      <c r="D162" s="1">
        <f>Crude!D6</f>
        <v>99.378</v>
      </c>
      <c r="E162" s="7">
        <f>'Soybean Oil_Weekly'!D6</f>
        <v>0.51539999999999997</v>
      </c>
    </row>
    <row r="163" spans="1:5">
      <c r="A163">
        <v>1</v>
      </c>
      <c r="B163" s="198"/>
      <c r="D163" s="1">
        <f>Crude!D7</f>
        <v>97.813999999999993</v>
      </c>
      <c r="E163" s="7">
        <f>'Soybean Oil_Weekly'!D7</f>
        <v>0.51029999999999998</v>
      </c>
    </row>
    <row r="164" spans="1:5">
      <c r="A164">
        <v>2</v>
      </c>
      <c r="B164" s="198" t="str">
        <f>VLOOKUP(A164,Month!A:C,3,FALSE)</f>
        <v>F</v>
      </c>
      <c r="D164" s="1">
        <f>Crude!D8</f>
        <v>98.507999999999996</v>
      </c>
      <c r="E164" s="7">
        <f>'Soybean Oil_Weekly'!D8</f>
        <v>0.52400000000000002</v>
      </c>
    </row>
    <row r="165" spans="1:5">
      <c r="A165">
        <v>2</v>
      </c>
      <c r="B165" s="198"/>
      <c r="D165" s="1">
        <f>Crude!D9</f>
        <v>102.023</v>
      </c>
      <c r="E165" s="7">
        <f>'Soybean Oil_Weekly'!D9</f>
        <v>0.53169999999999995</v>
      </c>
    </row>
    <row r="166" spans="1:5">
      <c r="A166">
        <v>2</v>
      </c>
      <c r="B166" s="198"/>
      <c r="D166" s="1">
        <f>Crude!D10</f>
        <v>107.43</v>
      </c>
      <c r="E166" s="7">
        <f>'Soybean Oil_Weekly'!D10</f>
        <v>0.54190000000000005</v>
      </c>
    </row>
    <row r="167" spans="1:5">
      <c r="A167">
        <v>2</v>
      </c>
      <c r="B167" s="198"/>
      <c r="D167" s="1">
        <f>Crude!D11</f>
        <v>107.544</v>
      </c>
      <c r="E167" s="7">
        <f>'Soybean Oil_Weekly'!D11</f>
        <v>0.5413</v>
      </c>
    </row>
    <row r="168" spans="1:5">
      <c r="A168">
        <v>3</v>
      </c>
      <c r="B168" s="198" t="str">
        <f>VLOOKUP(A168,Month!A:C,3,FALSE)</f>
        <v>M</v>
      </c>
      <c r="D168" s="1">
        <f>Crude!D12</f>
        <v>106.312</v>
      </c>
      <c r="E168" s="7">
        <f>'Soybean Oil_Weekly'!D12</f>
        <v>0.53180000000000005</v>
      </c>
    </row>
    <row r="169" spans="1:5">
      <c r="A169">
        <v>3</v>
      </c>
      <c r="B169" s="198"/>
      <c r="D169" s="1">
        <f>Crude!D13</f>
        <v>106.13</v>
      </c>
      <c r="E169" s="7">
        <f>'Soybean Oil_Weekly'!D13</f>
        <v>0.54790000000000005</v>
      </c>
    </row>
    <row r="170" spans="1:5">
      <c r="A170">
        <v>3</v>
      </c>
      <c r="B170" s="198"/>
      <c r="D170" s="1">
        <f>Crude!D14</f>
        <v>106.63800000000001</v>
      </c>
      <c r="E170" s="7">
        <f>'Soybean Oil_Weekly'!D14</f>
        <v>0.54590000000000005</v>
      </c>
    </row>
    <row r="171" spans="1:5">
      <c r="A171">
        <v>3</v>
      </c>
      <c r="B171" s="198"/>
      <c r="D171" s="1">
        <f>Crude!D15</f>
        <v>105.11499999999999</v>
      </c>
      <c r="E171" s="7">
        <f>'Soybean Oil_Weekly'!D15</f>
        <v>0.54759999999999998</v>
      </c>
    </row>
    <row r="172" spans="1:5">
      <c r="A172">
        <v>4</v>
      </c>
      <c r="B172" s="198" t="str">
        <f>VLOOKUP(A172,Month!A:C,3,FALSE)</f>
        <v>A</v>
      </c>
      <c r="D172" s="1">
        <f>Crude!D16</f>
        <v>103.97199999999999</v>
      </c>
      <c r="E172" s="7">
        <f>'Soybean Oil_Weekly'!D16</f>
        <v>0.56269999999999998</v>
      </c>
    </row>
    <row r="173" spans="1:5">
      <c r="A173">
        <v>4</v>
      </c>
      <c r="B173" s="198"/>
      <c r="D173" s="1">
        <f>Crude!D17</f>
        <v>102.53</v>
      </c>
      <c r="E173" s="7">
        <f>'Soybean Oil_Weekly'!D17</f>
        <v>0.56779999999999997</v>
      </c>
    </row>
    <row r="174" spans="1:5">
      <c r="A174">
        <v>4</v>
      </c>
      <c r="B174" s="198"/>
      <c r="D174" s="1">
        <f>Crude!D18</f>
        <v>103.024</v>
      </c>
      <c r="E174" s="7">
        <f>'Soybean Oil_Weekly'!D18</f>
        <v>0.55520000000000003</v>
      </c>
    </row>
    <row r="175" spans="1:5">
      <c r="A175">
        <v>4</v>
      </c>
      <c r="B175" s="198"/>
      <c r="D175" s="1">
        <f>Crude!D19</f>
        <v>104.042</v>
      </c>
      <c r="E175" s="7">
        <f>'Soybean Oil_Weekly'!D19</f>
        <v>0.55320000000000003</v>
      </c>
    </row>
    <row r="176" spans="1:5">
      <c r="A176">
        <v>4</v>
      </c>
      <c r="B176" s="198"/>
      <c r="D176" s="1">
        <f>Crude!D20</f>
        <v>103.456</v>
      </c>
      <c r="E176" s="7">
        <f>'Soybean Oil_Weekly'!D20</f>
        <v>0.54120000000000001</v>
      </c>
    </row>
    <row r="177" spans="1:5">
      <c r="A177">
        <v>5</v>
      </c>
      <c r="B177" s="198" t="str">
        <f>VLOOKUP(A177,Month!A:C,3,FALSE)</f>
        <v>M</v>
      </c>
      <c r="D177" s="1">
        <f>Crude!D21</f>
        <v>96.994</v>
      </c>
      <c r="E177" s="7">
        <f>'Soybean Oil_Weekly'!D21</f>
        <v>0.5272</v>
      </c>
    </row>
    <row r="178" spans="1:5">
      <c r="A178">
        <v>5</v>
      </c>
      <c r="B178" s="198"/>
      <c r="D178" s="1">
        <f>Crude!D22</f>
        <v>93.122</v>
      </c>
      <c r="E178" s="7">
        <f>'Soybean Oil_Weekly'!D22</f>
        <v>0.50849999999999995</v>
      </c>
    </row>
    <row r="179" spans="1:5">
      <c r="A179">
        <v>5</v>
      </c>
      <c r="B179" s="198"/>
      <c r="D179" s="1">
        <f>Crude!D23</f>
        <v>91.13</v>
      </c>
      <c r="E179" s="7">
        <f>'Soybean Oil_Weekly'!D23</f>
        <v>0.49969999999999998</v>
      </c>
    </row>
    <row r="180" spans="1:5">
      <c r="A180">
        <v>5</v>
      </c>
      <c r="B180" s="198"/>
      <c r="D180" s="1">
        <f>Crude!D24</f>
        <v>87.084999999999994</v>
      </c>
      <c r="E180" s="7">
        <f>'Soybean Oil_Weekly'!D24</f>
        <v>0.49409999999999998</v>
      </c>
    </row>
    <row r="181" spans="1:5">
      <c r="A181">
        <v>6</v>
      </c>
      <c r="B181" s="198" t="str">
        <f>VLOOKUP(A181,Month!A:C,3,FALSE)</f>
        <v>J</v>
      </c>
      <c r="D181" s="1">
        <f>Crude!D25</f>
        <v>84.441999999999993</v>
      </c>
      <c r="E181" s="7">
        <f>'Soybean Oil_Weekly'!D25</f>
        <v>0.49180000000000001</v>
      </c>
    </row>
    <row r="182" spans="1:5">
      <c r="A182">
        <v>6</v>
      </c>
      <c r="B182" s="198"/>
      <c r="D182" s="1">
        <f>Crude!D26</f>
        <v>83.316000000000003</v>
      </c>
      <c r="E182" s="7">
        <f>'Soybean Oil_Weekly'!D26</f>
        <v>0.49</v>
      </c>
    </row>
    <row r="183" spans="1:5">
      <c r="A183">
        <v>6</v>
      </c>
      <c r="B183" s="198"/>
      <c r="D183" s="1">
        <f>Crude!D27</f>
        <v>81.311999999999998</v>
      </c>
      <c r="E183" s="7">
        <f>'Soybean Oil_Weekly'!D27</f>
        <v>0.49909999999999999</v>
      </c>
    </row>
    <row r="184" spans="1:5">
      <c r="A184">
        <v>6</v>
      </c>
      <c r="B184" s="198"/>
      <c r="D184" s="1">
        <f>Crude!D28</f>
        <v>80.286000000000001</v>
      </c>
      <c r="E184" s="7">
        <f>'Soybean Oil_Weekly'!D28</f>
        <v>0.5131</v>
      </c>
    </row>
    <row r="185" spans="1:5">
      <c r="A185">
        <v>7</v>
      </c>
      <c r="B185" s="198" t="str">
        <f>VLOOKUP(A185,Month!A:C,3,FALSE)</f>
        <v>J</v>
      </c>
      <c r="D185" s="1">
        <f>Crude!D29</f>
        <v>85.77</v>
      </c>
      <c r="E185" s="7">
        <f>'Soybean Oil_Weekly'!D29</f>
        <v>0.53139999999999998</v>
      </c>
    </row>
    <row r="186" spans="1:5">
      <c r="A186">
        <v>7</v>
      </c>
      <c r="B186" s="198"/>
      <c r="D186" s="1">
        <f>Crude!D30</f>
        <v>85.778000000000006</v>
      </c>
      <c r="E186" s="7">
        <f>'Soybean Oil_Weekly'!D30</f>
        <v>0.53820000000000001</v>
      </c>
    </row>
    <row r="187" spans="1:5">
      <c r="A187">
        <v>7</v>
      </c>
      <c r="B187" s="198"/>
      <c r="D187" s="1">
        <f>Crude!D31</f>
        <v>90.323999999999998</v>
      </c>
      <c r="E187" s="7">
        <f>'Soybean Oil_Weekly'!D31</f>
        <v>0.54310000000000003</v>
      </c>
    </row>
    <row r="188" spans="1:5">
      <c r="A188">
        <v>7</v>
      </c>
      <c r="B188" s="198"/>
      <c r="D188" s="1">
        <f>Crude!D32</f>
        <v>89.025999999999996</v>
      </c>
      <c r="E188" s="7">
        <f>'Soybean Oil_Weekly'!D32</f>
        <v>0.52259999999999995</v>
      </c>
    </row>
    <row r="189" spans="1:5">
      <c r="A189">
        <v>7</v>
      </c>
      <c r="B189" s="198"/>
      <c r="D189" s="1">
        <f>Crude!D33</f>
        <v>89.055999999999997</v>
      </c>
      <c r="E189" s="7">
        <f>'Soybean Oil_Weekly'!D33</f>
        <v>0.52090000000000003</v>
      </c>
    </row>
    <row r="190" spans="1:5">
      <c r="A190">
        <v>8</v>
      </c>
      <c r="B190" s="198" t="str">
        <f>VLOOKUP(A190,Month!A:C,3,FALSE)</f>
        <v>A</v>
      </c>
      <c r="D190" s="1">
        <f>Crude!D34</f>
        <v>93.09</v>
      </c>
      <c r="E190" s="7">
        <f>'Soybean Oil_Weekly'!D34</f>
        <v>0.52070000000000005</v>
      </c>
    </row>
    <row r="191" spans="1:5">
      <c r="A191">
        <v>8</v>
      </c>
      <c r="B191" s="198"/>
      <c r="D191" s="1">
        <f>Crude!D35</f>
        <v>94.42</v>
      </c>
      <c r="E191" s="7">
        <f>'Soybean Oil_Weekly'!D35</f>
        <v>0.52990000000000004</v>
      </c>
    </row>
    <row r="192" spans="1:5">
      <c r="A192">
        <v>8</v>
      </c>
      <c r="B192" s="198"/>
      <c r="D192" s="1">
        <f>Crude!D36</f>
        <v>96.465999999999994</v>
      </c>
      <c r="E192" s="7">
        <f>'Soybean Oil_Weekly'!D36</f>
        <v>0.55600000000000005</v>
      </c>
    </row>
    <row r="193" spans="1:5">
      <c r="A193">
        <v>8</v>
      </c>
      <c r="B193" s="198"/>
      <c r="D193" s="1">
        <f>Crude!D37</f>
        <v>95.676000000000002</v>
      </c>
      <c r="E193" s="7">
        <f>'Soybean Oil_Weekly'!D37</f>
        <v>0.56259999999999999</v>
      </c>
    </row>
    <row r="194" spans="1:5">
      <c r="A194">
        <v>9</v>
      </c>
      <c r="B194" s="198" t="str">
        <f>VLOOKUP(A194,Month!A:C,3,FALSE)</f>
        <v>S</v>
      </c>
      <c r="D194" s="1">
        <f>Crude!D38</f>
        <v>95.653000000000006</v>
      </c>
      <c r="E194" s="7">
        <f>'Soybean Oil_Weekly'!D38</f>
        <v>0.56950000000000001</v>
      </c>
    </row>
    <row r="195" spans="1:5">
      <c r="A195">
        <v>9</v>
      </c>
      <c r="B195" s="198"/>
      <c r="D195" s="1">
        <f>Crude!D39</f>
        <v>97.605999999999995</v>
      </c>
      <c r="E195" s="7">
        <f>'Soybean Oil_Weekly'!D39</f>
        <v>0.56120000000000003</v>
      </c>
    </row>
    <row r="196" spans="1:5">
      <c r="A196">
        <v>9</v>
      </c>
      <c r="B196" s="198"/>
      <c r="D196" s="1">
        <f>Crude!D40</f>
        <v>93.73</v>
      </c>
      <c r="E196" s="7">
        <f>'Soybean Oil_Weekly'!D40</f>
        <v>0.54959999999999998</v>
      </c>
    </row>
    <row r="197" spans="1:5">
      <c r="A197">
        <v>9</v>
      </c>
      <c r="B197" s="198"/>
      <c r="D197" s="1">
        <f>Crude!D41</f>
        <v>91.463999999999999</v>
      </c>
      <c r="E197" s="7">
        <f>'Soybean Oil_Weekly'!D41</f>
        <v>0.52559999999999996</v>
      </c>
    </row>
    <row r="198" spans="1:5">
      <c r="A198">
        <v>10</v>
      </c>
      <c r="B198" s="198" t="str">
        <f>VLOOKUP(A198,Month!A:C,3,FALSE)</f>
        <v>O</v>
      </c>
      <c r="D198" s="1">
        <f>Crude!D42</f>
        <v>90.82</v>
      </c>
      <c r="E198" s="7">
        <f>'Soybean Oil_Weekly'!D42</f>
        <v>0.50619999999999998</v>
      </c>
    </row>
    <row r="199" spans="1:5">
      <c r="A199">
        <v>10</v>
      </c>
      <c r="B199" s="198"/>
      <c r="D199" s="1">
        <f>Crude!D43</f>
        <v>91.38</v>
      </c>
      <c r="E199" s="7">
        <f>'Soybean Oil_Weekly'!D43</f>
        <v>0.50600000000000001</v>
      </c>
    </row>
    <row r="200" spans="1:5">
      <c r="A200">
        <v>10</v>
      </c>
      <c r="B200" s="198"/>
      <c r="D200" s="1"/>
      <c r="E200" s="7"/>
    </row>
    <row r="201" spans="1:5">
      <c r="A201">
        <v>10</v>
      </c>
      <c r="B201" s="198"/>
      <c r="D201" s="1"/>
      <c r="E201" s="7"/>
    </row>
    <row r="202" spans="1:5">
      <c r="B202" s="198"/>
      <c r="D202" s="1"/>
      <c r="E202" s="7"/>
    </row>
    <row r="203" spans="1:5">
      <c r="B203" s="198"/>
      <c r="D203" s="1"/>
      <c r="E203" s="7"/>
    </row>
    <row r="204" spans="1:5">
      <c r="B204" s="198"/>
      <c r="D204" s="1"/>
      <c r="E204" s="7"/>
    </row>
    <row r="205" spans="1:5">
      <c r="B205" s="198"/>
      <c r="D205" s="1"/>
      <c r="E205" s="7"/>
    </row>
    <row r="206" spans="1:5">
      <c r="B206" s="198"/>
      <c r="D206" s="1"/>
      <c r="E206" s="7"/>
    </row>
    <row r="207" spans="1:5">
      <c r="B207" s="198"/>
      <c r="D207" s="1"/>
      <c r="E207" s="7"/>
    </row>
    <row r="208" spans="1:5">
      <c r="B208" s="198"/>
      <c r="D208" s="1"/>
      <c r="E208" s="7"/>
    </row>
    <row r="209" spans="2:5">
      <c r="B209" s="198"/>
      <c r="D209" s="1"/>
      <c r="E209" s="7"/>
    </row>
    <row r="210" spans="2:5">
      <c r="B210" s="198"/>
      <c r="D210" s="1"/>
      <c r="E210" s="7"/>
    </row>
  </sheetData>
  <mergeCells count="36">
    <mergeCell ref="B202:B206"/>
    <mergeCell ref="B194:B197"/>
    <mergeCell ref="B164:B167"/>
    <mergeCell ref="B168:B171"/>
    <mergeCell ref="B177:B180"/>
    <mergeCell ref="B181:B184"/>
    <mergeCell ref="B190:B193"/>
    <mergeCell ref="B185:B189"/>
    <mergeCell ref="B198:B201"/>
    <mergeCell ref="B159:B163"/>
    <mergeCell ref="B172:B176"/>
    <mergeCell ref="B133:B136"/>
    <mergeCell ref="B154:B158"/>
    <mergeCell ref="B150:B153"/>
    <mergeCell ref="B120:B123"/>
    <mergeCell ref="B142:B145"/>
    <mergeCell ref="B146:B149"/>
    <mergeCell ref="B124:B128"/>
    <mergeCell ref="B129:B132"/>
    <mergeCell ref="B137:B141"/>
    <mergeCell ref="B207:B210"/>
    <mergeCell ref="B55:B58"/>
    <mergeCell ref="B103:B106"/>
    <mergeCell ref="B111:B114"/>
    <mergeCell ref="B98:B102"/>
    <mergeCell ref="B59:B62"/>
    <mergeCell ref="B72:B75"/>
    <mergeCell ref="B94:B97"/>
    <mergeCell ref="B85:B89"/>
    <mergeCell ref="B81:B84"/>
    <mergeCell ref="B76:B80"/>
    <mergeCell ref="B63:B67"/>
    <mergeCell ref="B68:B71"/>
    <mergeCell ref="B90:B93"/>
    <mergeCell ref="B107:B110"/>
    <mergeCell ref="B115:B119"/>
  </mergeCells>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9">
    <tabColor rgb="FF00B050"/>
    <pageSetUpPr fitToPage="1"/>
  </sheetPr>
  <dimension ref="A1:O2"/>
  <sheetViews>
    <sheetView zoomScaleNormal="100" workbookViewId="0">
      <selection activeCell="D29" sqref="D29:D52"/>
    </sheetView>
  </sheetViews>
  <sheetFormatPr defaultRowHeight="12.75"/>
  <sheetData>
    <row r="1" spans="1:15" ht="12.75" customHeight="1">
      <c r="A1" s="191" t="s">
        <v>236</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47801345" r:id="rId4" name="CommandButtonGas">
          <controlPr defaultSize="0" print="0" autoLine="0" autoPict="0" r:id="rId5">
            <anchor moveWithCells="1">
              <from>
                <xdr:col>11</xdr:col>
                <xdr:colOff>76200</xdr:colOff>
                <xdr:row>0</xdr:row>
                <xdr:rowOff>28575</xdr:rowOff>
              </from>
              <to>
                <xdr:col>12</xdr:col>
                <xdr:colOff>266700</xdr:colOff>
                <xdr:row>1</xdr:row>
                <xdr:rowOff>152400</xdr:rowOff>
              </to>
            </anchor>
          </controlPr>
        </control>
      </mc:Choice>
      <mc:Fallback>
        <control shapeId="47801345" r:id="rId4" name="CommandButtonGas"/>
      </mc:Fallback>
    </mc:AlternateContent>
  </control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fitToPage="1"/>
  </sheetPr>
  <dimension ref="B9:K29"/>
  <sheetViews>
    <sheetView workbookViewId="0">
      <selection activeCell="D29" sqref="D29:D52"/>
    </sheetView>
  </sheetViews>
  <sheetFormatPr defaultRowHeight="12.75"/>
  <sheetData>
    <row r="9" spans="11:11">
      <c r="K9" s="73"/>
    </row>
    <row r="28" spans="2:2">
      <c r="B28" s="73"/>
    </row>
    <row r="29" spans="2:2">
      <c r="B29" s="73"/>
    </row>
  </sheetData>
  <pageMargins left="0.7" right="0.7" top="0.75" bottom="0.75" header="0.3" footer="0.3"/>
  <pageSetup orientation="landscape" r:id="rId1"/>
  <drawing r:id="rId2"/>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0">
    <tabColor rgb="FFFFFF00"/>
    <pageSetUpPr fitToPage="1"/>
  </sheetPr>
  <dimension ref="A1:O2"/>
  <sheetViews>
    <sheetView topLeftCell="A10" zoomScaleNormal="100" workbookViewId="0">
      <selection activeCell="D29" sqref="D29:D52"/>
    </sheetView>
  </sheetViews>
  <sheetFormatPr defaultRowHeight="12.75"/>
  <sheetData>
    <row r="1" spans="1:15" ht="12.75" customHeight="1">
      <c r="A1" s="191" t="s">
        <v>237</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47872001" r:id="rId4" name="CommandButtonGas">
          <controlPr defaultSize="0" print="0" autoLine="0" autoPict="0" r:id="rId5">
            <anchor moveWithCells="1">
              <from>
                <xdr:col>11</xdr:col>
                <xdr:colOff>76200</xdr:colOff>
                <xdr:row>0</xdr:row>
                <xdr:rowOff>28575</xdr:rowOff>
              </from>
              <to>
                <xdr:col>12</xdr:col>
                <xdr:colOff>266700</xdr:colOff>
                <xdr:row>1</xdr:row>
                <xdr:rowOff>152400</xdr:rowOff>
              </to>
            </anchor>
          </controlPr>
        </control>
      </mc:Choice>
      <mc:Fallback>
        <control shapeId="47872001" r:id="rId4" name="CommandButtonGas"/>
      </mc:Fallback>
    </mc:AlternateContent>
  </control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FF00"/>
    <pageSetUpPr fitToPage="1"/>
  </sheetPr>
  <dimension ref="A27:K32"/>
  <sheetViews>
    <sheetView workbookViewId="0">
      <selection activeCell="D29" sqref="D29:D52"/>
    </sheetView>
  </sheetViews>
  <sheetFormatPr defaultRowHeight="12.75"/>
  <sheetData>
    <row r="27" spans="1:11">
      <c r="A27" s="73"/>
    </row>
    <row r="28" spans="1:11">
      <c r="A28" s="74"/>
    </row>
    <row r="29" spans="1:11">
      <c r="K29" s="73"/>
    </row>
    <row r="30" spans="1:11">
      <c r="A30" s="73"/>
      <c r="K30" s="73"/>
    </row>
    <row r="31" spans="1:11">
      <c r="A31" s="73"/>
      <c r="K31" s="73"/>
    </row>
    <row r="32" spans="1:11" ht="12" customHeight="1"/>
  </sheetData>
  <pageMargins left="0.7" right="0.7" top="0.75" bottom="0.75" header="0.3" footer="0.3"/>
  <pageSetup orientation="landscape"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1">
    <tabColor theme="7" tint="-0.499984740745262"/>
    <pageSetUpPr fitToPage="1"/>
  </sheetPr>
  <dimension ref="A6:Q50"/>
  <sheetViews>
    <sheetView zoomScale="145" zoomScaleNormal="145" workbookViewId="0">
      <selection activeCell="A9" sqref="A8:B11"/>
    </sheetView>
  </sheetViews>
  <sheetFormatPr defaultRowHeight="12.75"/>
  <cols>
    <col min="1" max="1" width="10.5703125" style="16" customWidth="1"/>
    <col min="2" max="2" width="9.28515625" style="16" customWidth="1"/>
    <col min="3" max="3" width="1.7109375" style="16" customWidth="1"/>
    <col min="4" max="4" width="7.140625" style="16" bestFit="1" customWidth="1"/>
    <col min="5" max="5" width="6.28515625" style="16" customWidth="1"/>
    <col min="6" max="6" width="5.28515625" style="16" customWidth="1"/>
    <col min="7" max="8" width="5.85546875" style="16" customWidth="1"/>
    <col min="9" max="9" width="6.28515625" style="16" customWidth="1"/>
    <col min="10" max="10" width="10.28515625" style="16" customWidth="1"/>
    <col min="11" max="11" width="9.140625" style="16"/>
    <col min="12" max="12" width="9.140625" style="16" customWidth="1"/>
    <col min="13" max="16384" width="9.140625" style="16"/>
  </cols>
  <sheetData>
    <row r="6" spans="1:17">
      <c r="A6" s="15"/>
      <c r="B6" s="15"/>
      <c r="C6" s="15"/>
      <c r="D6" s="15"/>
      <c r="E6" s="15"/>
      <c r="F6" s="15"/>
      <c r="G6" s="18"/>
      <c r="H6" s="18"/>
      <c r="J6" s="19"/>
      <c r="K6" s="20"/>
      <c r="N6" s="62"/>
      <c r="O6" s="187">
        <f>A8+7</f>
        <v>40714</v>
      </c>
      <c r="P6" s="187"/>
      <c r="Q6" s="187"/>
    </row>
    <row r="7" spans="1:17">
      <c r="A7" s="190" t="s">
        <v>82</v>
      </c>
      <c r="B7" s="190"/>
      <c r="C7" s="190"/>
      <c r="D7" s="190"/>
      <c r="E7" s="190"/>
      <c r="F7" s="190"/>
      <c r="G7" s="190"/>
      <c r="H7" s="190"/>
      <c r="I7" s="190" t="s">
        <v>97</v>
      </c>
      <c r="J7" s="190"/>
      <c r="K7" s="190"/>
      <c r="L7" s="190"/>
      <c r="M7" s="190" t="s">
        <v>98</v>
      </c>
      <c r="N7" s="190"/>
      <c r="O7" s="190"/>
      <c r="P7" s="190"/>
      <c r="Q7" s="190"/>
    </row>
    <row r="8" spans="1:17">
      <c r="A8" s="199">
        <v>40707</v>
      </c>
      <c r="B8" s="200"/>
      <c r="C8" s="105"/>
      <c r="D8" s="201" t="s">
        <v>63</v>
      </c>
      <c r="E8" s="201" t="s">
        <v>64</v>
      </c>
      <c r="F8" s="201" t="s">
        <v>66</v>
      </c>
      <c r="G8" s="201" t="s">
        <v>65</v>
      </c>
      <c r="H8" s="201" t="s">
        <v>1</v>
      </c>
      <c r="I8" s="201" t="s">
        <v>0</v>
      </c>
    </row>
    <row r="9" spans="1:17">
      <c r="A9" s="202">
        <f>A8-7</f>
        <v>40700</v>
      </c>
      <c r="B9" s="203"/>
      <c r="C9" s="105"/>
      <c r="D9" s="201"/>
      <c r="E9" s="201"/>
      <c r="F9" s="201"/>
      <c r="G9" s="201"/>
      <c r="H9" s="201"/>
      <c r="I9" s="201"/>
    </row>
    <row r="10" spans="1:17" ht="10.5" customHeight="1">
      <c r="A10" s="180" t="s">
        <v>216</v>
      </c>
      <c r="B10" s="180"/>
      <c r="C10" s="133"/>
      <c r="D10" s="134"/>
      <c r="E10" s="134"/>
      <c r="F10" s="135"/>
      <c r="G10" s="134"/>
      <c r="H10" s="136"/>
      <c r="I10" s="136"/>
    </row>
    <row r="11" spans="1:17" ht="9.75" customHeight="1">
      <c r="A11" s="204" t="s">
        <v>16</v>
      </c>
      <c r="B11" s="204"/>
      <c r="C11" s="107" t="e">
        <f>IF(D11&gt;E11,"h", IF(D11&lt;E11,"i", IF(D11=E11,"n","")))</f>
        <v>#N/A</v>
      </c>
      <c r="D11" s="55" t="e">
        <f>VLOOKUP($A$8,Corn!C:D,2,FALSE)</f>
        <v>#N/A</v>
      </c>
      <c r="E11" s="55" t="e">
        <f>VLOOKUP($A$9,Corn!C:E,2,FALSE)</f>
        <v>#N/A</v>
      </c>
      <c r="F11" s="55">
        <f>Corn!D55</f>
        <v>683.3114634146342</v>
      </c>
      <c r="G11" s="55" t="e">
        <f>VLOOKUP($A$8,Corn!C:E,3,FALSE)</f>
        <v>#N/A</v>
      </c>
      <c r="H11" s="56" t="e">
        <f t="shared" ref="H11:H19" si="0">(D11-E11)/E11</f>
        <v>#N/A</v>
      </c>
      <c r="I11" s="56" t="e">
        <f t="shared" ref="I11:I20" si="1">(D11-G11)/G11</f>
        <v>#N/A</v>
      </c>
    </row>
    <row r="12" spans="1:17" ht="9.75" customHeight="1">
      <c r="A12" s="205" t="s">
        <v>67</v>
      </c>
      <c r="B12" s="205"/>
      <c r="C12" s="108" t="e">
        <f t="shared" ref="C12:C20" si="2">IF(D12&gt;E12,"h", IF(D12&lt;E12,"i", IF(D12=E12,"n","")))</f>
        <v>#N/A</v>
      </c>
      <c r="D12" s="132" t="e">
        <f>VLOOKUP($A$8,Soybeans!C:D,2,FALSE)</f>
        <v>#N/A</v>
      </c>
      <c r="E12" s="132" t="e">
        <f>VLOOKUP($A$9,Soybeans!C:E,2,FALSE)</f>
        <v>#N/A</v>
      </c>
      <c r="F12" s="125">
        <f>Soybeans!D55</f>
        <v>1460.888780487805</v>
      </c>
      <c r="G12" s="132" t="e">
        <f>VLOOKUP($A$8,Soybeans!C:E,3,FALSE)</f>
        <v>#N/A</v>
      </c>
      <c r="H12" s="57" t="e">
        <f t="shared" si="0"/>
        <v>#N/A</v>
      </c>
      <c r="I12" s="57" t="e">
        <f t="shared" si="1"/>
        <v>#N/A</v>
      </c>
    </row>
    <row r="13" spans="1:17" ht="9.75" customHeight="1">
      <c r="A13" s="204" t="s">
        <v>68</v>
      </c>
      <c r="B13" s="204"/>
      <c r="C13" s="107" t="e">
        <f t="shared" si="2"/>
        <v>#N/A</v>
      </c>
      <c r="D13" s="55" t="e">
        <f>VLOOKUP(A8,'Soy Meal'!C:D,2,FALSE)</f>
        <v>#N/A</v>
      </c>
      <c r="E13" s="55" t="e">
        <f>VLOOKUP($A$9,'Soy Meal'!C:E,2,FALSE)</f>
        <v>#N/A</v>
      </c>
      <c r="F13" s="55">
        <f>'Soy Meal'!D55</f>
        <v>423.57390243902438</v>
      </c>
      <c r="G13" s="55" t="e">
        <f>VLOOKUP($A$8,'Soy Meal'!C:E,3,FALSE)</f>
        <v>#N/A</v>
      </c>
      <c r="H13" s="56" t="e">
        <f t="shared" si="0"/>
        <v>#N/A</v>
      </c>
      <c r="I13" s="56" t="e">
        <f t="shared" si="1"/>
        <v>#N/A</v>
      </c>
    </row>
    <row r="14" spans="1:17" ht="9.75" customHeight="1">
      <c r="A14" s="205" t="s">
        <v>18</v>
      </c>
      <c r="B14" s="205"/>
      <c r="C14" s="108" t="e">
        <f t="shared" si="2"/>
        <v>#N/A</v>
      </c>
      <c r="D14" s="59" t="e">
        <f>VLOOKUP($A$8,'Soybean Oil_Weekly'!C:D,2,FALSE)</f>
        <v>#N/A</v>
      </c>
      <c r="E14" s="59" t="e">
        <f>VLOOKUP($A$9,'Soybean Oil_Weekly'!C:E,2,FALSE)</f>
        <v>#N/A</v>
      </c>
      <c r="F14" s="64">
        <f>'Soybean Oil_Weekly'!D55</f>
        <v>0.52991219512195142</v>
      </c>
      <c r="G14" s="59" t="e">
        <f>VLOOKUP($A$8,'Soybean Oil_Weekly'!C:E,3,FALSE)</f>
        <v>#N/A</v>
      </c>
      <c r="H14" s="57" t="e">
        <f t="shared" si="0"/>
        <v>#N/A</v>
      </c>
      <c r="I14" s="57" t="e">
        <f t="shared" si="1"/>
        <v>#N/A</v>
      </c>
    </row>
    <row r="15" spans="1:17" ht="9.75" customHeight="1">
      <c r="A15" s="103" t="s">
        <v>217</v>
      </c>
      <c r="B15" s="102"/>
      <c r="C15" s="107" t="e">
        <f t="shared" si="2"/>
        <v>#N/A</v>
      </c>
      <c r="D15" s="55" t="e">
        <f>VLOOKUP($A$8,'Rough Rice'!C:E,2,FALSE)</f>
        <v>#N/A</v>
      </c>
      <c r="E15" s="55" t="e">
        <f>VLOOKUP($A$9,'Rough Rice'!C:F,2,FALSE)</f>
        <v>#N/A</v>
      </c>
      <c r="F15" s="55">
        <f>'Rough Rice'!E55</f>
        <v>15.113211538461533</v>
      </c>
      <c r="G15" s="55" t="e">
        <f>VLOOKUP($A$8,'Rough Rice'!C:F,3,FALSE)</f>
        <v>#N/A</v>
      </c>
      <c r="H15" s="56" t="e">
        <f t="shared" si="0"/>
        <v>#N/A</v>
      </c>
      <c r="I15" s="56" t="e">
        <f t="shared" si="1"/>
        <v>#N/A</v>
      </c>
    </row>
    <row r="16" spans="1:17" ht="9.75" customHeight="1">
      <c r="A16" s="205" t="s">
        <v>69</v>
      </c>
      <c r="B16" s="205"/>
      <c r="C16" s="108" t="e">
        <f t="shared" si="2"/>
        <v>#N/A</v>
      </c>
      <c r="D16" s="55" t="e">
        <f>VLOOKUP($A$8,Wheat!C:D,2,FALSE)</f>
        <v>#N/A</v>
      </c>
      <c r="E16" s="55" t="e">
        <f>VLOOKUP($A$9,Wheat!C:E,2,FALSE)</f>
        <v>#N/A</v>
      </c>
      <c r="F16" s="65">
        <f>Wheat!D55</f>
        <v>723.28560975609776</v>
      </c>
      <c r="G16" s="55" t="e">
        <f>VLOOKUP($A$8,Wheat!C:E,3,FALSE)</f>
        <v>#N/A</v>
      </c>
      <c r="H16" s="57" t="e">
        <f t="shared" si="0"/>
        <v>#N/A</v>
      </c>
      <c r="I16" s="57" t="e">
        <f t="shared" si="1"/>
        <v>#N/A</v>
      </c>
    </row>
    <row r="17" spans="1:10" ht="9.75" customHeight="1">
      <c r="A17" s="204" t="s">
        <v>71</v>
      </c>
      <c r="B17" s="204"/>
      <c r="C17" s="107" t="e">
        <f t="shared" si="2"/>
        <v>#N/A</v>
      </c>
      <c r="D17" s="61" t="e">
        <f>VLOOKUP($A$8,Barrels!C:D,2,FALSE)</f>
        <v>#N/A</v>
      </c>
      <c r="E17" s="61" t="e">
        <f>VLOOKUP($A$9,Barrels!C:E,2,FALSE)</f>
        <v>#N/A</v>
      </c>
      <c r="F17" s="61">
        <f>Barrels!D55</f>
        <v>1.6160073170731706</v>
      </c>
      <c r="G17" s="61" t="e">
        <f>VLOOKUP($A$8,Barrels!C:E,3,FALSE)</f>
        <v>#N/A</v>
      </c>
      <c r="H17" s="56" t="e">
        <f t="shared" si="0"/>
        <v>#N/A</v>
      </c>
      <c r="I17" s="56" t="e">
        <f t="shared" si="1"/>
        <v>#N/A</v>
      </c>
    </row>
    <row r="18" spans="1:10" ht="9.75" customHeight="1">
      <c r="A18" s="205" t="s">
        <v>72</v>
      </c>
      <c r="B18" s="205"/>
      <c r="C18" s="108" t="e">
        <f t="shared" si="2"/>
        <v>#N/A</v>
      </c>
      <c r="D18" s="61" t="e">
        <f>VLOOKUP($A$8,Blocks!C:D,2,FALSE)</f>
        <v>#N/A</v>
      </c>
      <c r="E18" s="61" t="e">
        <f>VLOOKUP($A$9,Blocks!C:E,2,FALSE)</f>
        <v>#N/A</v>
      </c>
      <c r="F18" s="67">
        <f>Blocks!D55</f>
        <v>1.6490975609756098</v>
      </c>
      <c r="G18" s="61" t="e">
        <f>VLOOKUP($A$8,Blocks!C:E,3,FALSE)</f>
        <v>#N/A</v>
      </c>
      <c r="H18" s="57" t="e">
        <f t="shared" si="0"/>
        <v>#N/A</v>
      </c>
      <c r="I18" s="57" t="e">
        <f t="shared" si="1"/>
        <v>#N/A</v>
      </c>
    </row>
    <row r="19" spans="1:10" ht="9.75" customHeight="1">
      <c r="A19" s="204" t="s">
        <v>73</v>
      </c>
      <c r="B19" s="204"/>
      <c r="C19" s="107" t="e">
        <f t="shared" si="2"/>
        <v>#N/A</v>
      </c>
      <c r="D19" s="55" t="e">
        <f>VLOOKUP($A$8,Milk!C:D,2,FALSE)</f>
        <v>#N/A</v>
      </c>
      <c r="E19" s="55" t="e">
        <f>VLOOKUP($A$9,Milk!C:E,2,FALSE)</f>
        <v>#N/A</v>
      </c>
      <c r="F19" s="55">
        <f>Milk!D55</f>
        <v>16.759658536585366</v>
      </c>
      <c r="G19" s="55" t="e">
        <f>VLOOKUP($A$8,Milk!C:E,3,FALSE)</f>
        <v>#N/A</v>
      </c>
      <c r="H19" s="56" t="e">
        <f t="shared" si="0"/>
        <v>#N/A</v>
      </c>
      <c r="I19" s="56" t="e">
        <f t="shared" si="1"/>
        <v>#N/A</v>
      </c>
    </row>
    <row r="20" spans="1:10" ht="9.75" customHeight="1">
      <c r="A20" s="205" t="s">
        <v>220</v>
      </c>
      <c r="B20" s="205"/>
      <c r="C20" s="108" t="e">
        <f t="shared" si="2"/>
        <v>#N/A</v>
      </c>
      <c r="D20" s="61" t="e">
        <f>VLOOKUP($A$8,Butter!C:D,2,FALSE)</f>
        <v>#N/A</v>
      </c>
      <c r="E20" s="61" t="e">
        <f>VLOOKUP($A$9,Butter!C:E,2,FALSE)</f>
        <v>#N/A</v>
      </c>
      <c r="F20" s="67">
        <f>Butter!D55</f>
        <v>1.5699707317073168</v>
      </c>
      <c r="G20" s="61" t="e">
        <f>VLOOKUP($A$8,Butter!C:E,3,FALSE)</f>
        <v>#N/A</v>
      </c>
      <c r="H20" s="57" t="e">
        <f>(D20-E20)/E20</f>
        <v>#N/A</v>
      </c>
      <c r="I20" s="57" t="e">
        <f t="shared" si="1"/>
        <v>#N/A</v>
      </c>
    </row>
    <row r="21" spans="1:10" ht="9.75" customHeight="1">
      <c r="A21" s="179" t="s">
        <v>87</v>
      </c>
      <c r="B21" s="179"/>
      <c r="C21" s="106"/>
      <c r="D21" s="23"/>
      <c r="E21" s="23"/>
      <c r="F21" s="23"/>
      <c r="G21" s="23"/>
      <c r="H21" s="21"/>
      <c r="I21" s="21"/>
    </row>
    <row r="22" spans="1:10" ht="9.75" customHeight="1">
      <c r="A22" s="180" t="s">
        <v>85</v>
      </c>
      <c r="B22" s="180"/>
      <c r="C22" s="133"/>
      <c r="D22" s="136"/>
      <c r="E22" s="136"/>
      <c r="F22" s="136"/>
      <c r="G22" s="136"/>
      <c r="H22" s="137"/>
      <c r="I22" s="137"/>
    </row>
    <row r="23" spans="1:10" ht="9.75" customHeight="1">
      <c r="A23" s="204" t="s">
        <v>74</v>
      </c>
      <c r="B23" s="204"/>
      <c r="C23" s="107" t="e">
        <f>IF(D23&gt;E23,"h", IF(D23&lt;E23,"i", IF(D23=E23,"n","")))</f>
        <v>#N/A</v>
      </c>
      <c r="D23" s="61" t="e">
        <f>VLOOKUP($A$8,Cattle!C:D,2,FALSE)</f>
        <v>#N/A</v>
      </c>
      <c r="E23" s="61" t="e">
        <f>VLOOKUP($A$9,Cattle!C:E,2,FALSE)</f>
        <v>#N/A</v>
      </c>
      <c r="F23" s="61">
        <f>Cattle!D55</f>
        <v>1.2202341463414634</v>
      </c>
      <c r="G23" s="61" t="e">
        <f>VLOOKUP($A$8,Cattle!C:E,3,FALSE)</f>
        <v>#N/A</v>
      </c>
      <c r="H23" s="56" t="e">
        <f t="shared" ref="H23:H29" si="3">(D23-E23)/E23</f>
        <v>#N/A</v>
      </c>
      <c r="I23" s="56" t="e">
        <f t="shared" ref="I23:I28" si="4">(D23-G23)/G23</f>
        <v>#N/A</v>
      </c>
      <c r="J23"/>
    </row>
    <row r="24" spans="1:10" ht="9.75" customHeight="1">
      <c r="A24" s="205" t="s">
        <v>75</v>
      </c>
      <c r="B24" s="205"/>
      <c r="C24" s="108" t="e">
        <f t="shared" ref="C24:C29" si="5">IF(D24&gt;E24,"h", IF(D24&lt;E24,"i", IF(D24=E24,"n","")))</f>
        <v>#N/A</v>
      </c>
      <c r="D24" s="67" t="e">
        <f>VLOOKUP($A$8,'Ground Beef'!C:D,2,FALSE)</f>
        <v>#N/A</v>
      </c>
      <c r="E24" s="67" t="e">
        <f>VLOOKUP($A$9,'Ground Beef'!C:E,2,FALSE)</f>
        <v>#N/A</v>
      </c>
      <c r="F24" s="67">
        <f>'Ground Beef'!D55</f>
        <v>2.1280000000000001</v>
      </c>
      <c r="G24" s="67" t="e">
        <f>VLOOKUP($A$8,'Ground Beef'!C:E,3,FALSE)</f>
        <v>#N/A</v>
      </c>
      <c r="H24" s="57" t="e">
        <f t="shared" si="3"/>
        <v>#N/A</v>
      </c>
      <c r="I24" s="57" t="e">
        <f t="shared" si="4"/>
        <v>#N/A</v>
      </c>
    </row>
    <row r="25" spans="1:10" ht="9.75" customHeight="1">
      <c r="A25" s="204" t="s">
        <v>76</v>
      </c>
      <c r="B25" s="204"/>
      <c r="C25" s="107" t="e">
        <f t="shared" si="5"/>
        <v>#N/A</v>
      </c>
      <c r="D25" s="59" t="e">
        <f>VLOOKUP($A$8,Hog!C:D,2,FALSE)</f>
        <v>#N/A</v>
      </c>
      <c r="E25" s="59" t="e">
        <f>VLOOKUP($A$9,Hog!C:E,2,FALSE)</f>
        <v>#N/A</v>
      </c>
      <c r="F25" s="59">
        <f>Hog!D55</f>
        <v>0.56065853658536569</v>
      </c>
      <c r="G25" s="59" t="e">
        <f>VLOOKUP($A$8,Hog!C:E,3,FALSE)</f>
        <v>#N/A</v>
      </c>
      <c r="H25" s="56" t="e">
        <f t="shared" si="3"/>
        <v>#N/A</v>
      </c>
      <c r="I25" s="56" t="e">
        <f t="shared" si="4"/>
        <v>#N/A</v>
      </c>
    </row>
    <row r="26" spans="1:10" ht="9.75" customHeight="1">
      <c r="A26" s="205" t="s">
        <v>77</v>
      </c>
      <c r="B26" s="205"/>
      <c r="C26" s="108" t="e">
        <f t="shared" si="5"/>
        <v>#N/A</v>
      </c>
      <c r="D26" s="65" t="e">
        <f>VLOOKUP($A$8,'Pork Belly'!C:D,2,FALSE)</f>
        <v>#N/A</v>
      </c>
      <c r="E26" s="65" t="e">
        <f>VLOOKUP($A$9,'Pork Belly'!C:E,2,FALSE)</f>
        <v>#N/A</v>
      </c>
      <c r="F26" s="65">
        <f>'Pork Belly'!D55</f>
        <v>1.178970731707317</v>
      </c>
      <c r="G26" s="65" t="e">
        <f>VLOOKUP($A$8,'Pork Belly'!C:E,3,FALSE)</f>
        <v>#N/A</v>
      </c>
      <c r="H26" s="57" t="e">
        <f t="shared" si="3"/>
        <v>#N/A</v>
      </c>
      <c r="I26" s="57" t="e">
        <f t="shared" si="4"/>
        <v>#N/A</v>
      </c>
    </row>
    <row r="27" spans="1:10" ht="9.75" customHeight="1">
      <c r="A27" s="204" t="s">
        <v>95</v>
      </c>
      <c r="B27" s="204"/>
      <c r="C27" s="107" t="e">
        <f t="shared" si="5"/>
        <v>#N/A</v>
      </c>
      <c r="D27" s="59" t="e">
        <f>VLOOKUP($A$8,Chicken!C:D,2,FALSE)</f>
        <v>#N/A</v>
      </c>
      <c r="E27" s="59" t="e">
        <f>VLOOKUP($A$9,Chicken!C:E,2,FALSE)</f>
        <v>#N/A</v>
      </c>
      <c r="F27" s="59">
        <f>Chicken!D55</f>
        <v>0.93547619047619079</v>
      </c>
      <c r="G27" s="59" t="e">
        <f>VLOOKUP($A$8,Chicken!C:E,3,FALSE)</f>
        <v>#N/A</v>
      </c>
      <c r="H27" s="56" t="e">
        <f t="shared" si="3"/>
        <v>#N/A</v>
      </c>
      <c r="I27" s="56" t="e">
        <f t="shared" si="4"/>
        <v>#N/A</v>
      </c>
    </row>
    <row r="28" spans="1:10" ht="11.25" customHeight="1">
      <c r="A28" s="206" t="s">
        <v>84</v>
      </c>
      <c r="B28" s="206"/>
      <c r="C28" s="108" t="e">
        <f t="shared" si="5"/>
        <v>#N/A</v>
      </c>
      <c r="D28" s="65" t="e">
        <f>VLOOKUP($A$8,'Corn Oil'!C:D,2,FALSE)</f>
        <v>#N/A</v>
      </c>
      <c r="E28" s="65" t="e">
        <f>VLOOKUP($A$9,'Corn Oil'!C:E,2,FALSE)</f>
        <v>#N/A</v>
      </c>
      <c r="F28" s="65">
        <f>'Corn Oil'!D55</f>
        <v>57.17880952380952</v>
      </c>
      <c r="G28" s="65" t="e">
        <f>VLOOKUP($A$8,'Corn Oil'!C:E,3,FALSE)</f>
        <v>#N/A</v>
      </c>
      <c r="H28" s="57" t="e">
        <f t="shared" si="3"/>
        <v>#N/A</v>
      </c>
      <c r="I28" s="57" t="e">
        <f t="shared" si="4"/>
        <v>#N/A</v>
      </c>
    </row>
    <row r="29" spans="1:10" ht="9.75" customHeight="1">
      <c r="A29" s="204" t="s">
        <v>83</v>
      </c>
      <c r="B29" s="204"/>
      <c r="C29" s="107" t="e">
        <f t="shared" si="5"/>
        <v>#N/A</v>
      </c>
      <c r="D29" s="55" t="e">
        <f>VLOOKUP($A$8,'Peanut Oil'!C:D,2,FALSE)</f>
        <v>#N/A</v>
      </c>
      <c r="E29" s="55" t="e">
        <f>VLOOKUP($A$9,'Peanut Oil'!C:E,2,FALSE)</f>
        <v>#N/A</v>
      </c>
      <c r="F29" s="55">
        <f>'Peanut Oil'!D55</f>
        <v>119.33571428571429</v>
      </c>
      <c r="G29" s="55" t="e">
        <f>VLOOKUP($A$8,'Peanut Oil'!C:E,3,FALSE)</f>
        <v>#N/A</v>
      </c>
      <c r="H29" s="56" t="e">
        <f t="shared" si="3"/>
        <v>#N/A</v>
      </c>
      <c r="I29" s="57" t="e">
        <f>(D29-G29)/G29</f>
        <v>#N/A</v>
      </c>
    </row>
    <row r="30" spans="1:10" ht="9.75" customHeight="1">
      <c r="A30" s="179" t="s">
        <v>88</v>
      </c>
      <c r="B30" s="179"/>
      <c r="C30" s="106"/>
      <c r="D30" s="23"/>
      <c r="E30" s="23"/>
      <c r="F30" s="23"/>
      <c r="G30" s="23"/>
      <c r="H30" s="21"/>
      <c r="I30" s="21"/>
    </row>
    <row r="31" spans="1:10" ht="9.75" customHeight="1">
      <c r="A31" s="180" t="s">
        <v>240</v>
      </c>
      <c r="B31" s="180"/>
      <c r="C31" s="133"/>
      <c r="D31" s="136"/>
      <c r="E31" s="136"/>
      <c r="F31" s="136"/>
      <c r="G31" s="136"/>
      <c r="H31" s="137"/>
      <c r="I31" s="137"/>
    </row>
    <row r="32" spans="1:10" ht="9.75" customHeight="1">
      <c r="A32" s="204" t="s">
        <v>78</v>
      </c>
      <c r="B32" s="204"/>
      <c r="C32" s="107" t="e">
        <f>IF(D32&gt;E32,"h", IF(D32&lt;E32,"i", IF(D32=E32,"n","")))</f>
        <v>#N/A</v>
      </c>
      <c r="D32" s="55" t="e">
        <f>VLOOKUP($A$8,Crude!C:D,2,FALSE)</f>
        <v>#N/A</v>
      </c>
      <c r="E32" s="55" t="e">
        <f>VLOOKUP($A$9,Crude!C:E,2,FALSE)</f>
        <v>#N/A</v>
      </c>
      <c r="F32" s="55">
        <f>Crude!D55</f>
        <v>96.023738095238087</v>
      </c>
      <c r="G32" s="55" t="e">
        <f>VLOOKUP($A$8,Crude!C:E,3,FALSE)</f>
        <v>#N/A</v>
      </c>
      <c r="H32" s="56" t="e">
        <f>(D32-E32)/E32</f>
        <v>#N/A</v>
      </c>
      <c r="I32" s="56" t="e">
        <f>(D32-G32)/G32</f>
        <v>#N/A</v>
      </c>
    </row>
    <row r="33" spans="1:9" ht="9.75" customHeight="1">
      <c r="A33" s="205" t="s">
        <v>221</v>
      </c>
      <c r="B33" s="205"/>
      <c r="C33" s="108" t="e">
        <f>IF(D33&gt;E33,"h", IF(D33&lt;E33,"i", IF(D33=E33,"n","")))</f>
        <v>#N/A</v>
      </c>
      <c r="D33" s="65" t="e">
        <f>VLOOKUP($A$8,Heating_Oil!C:D,2,FALSE)</f>
        <v>#N/A</v>
      </c>
      <c r="E33" s="65" t="e">
        <f>VLOOKUP($A$9,Heating_Oil!C:E,2,FALSE)</f>
        <v>#N/A</v>
      </c>
      <c r="F33" s="65">
        <f>Heating_Oil!D55</f>
        <v>307</v>
      </c>
      <c r="G33" s="65" t="e">
        <f>VLOOKUP($A$8,Heating_Oil!C:E,3,FALSE)</f>
        <v>#N/A</v>
      </c>
      <c r="H33" s="57" t="e">
        <f>(D33-E33)/E33</f>
        <v>#N/A</v>
      </c>
      <c r="I33" s="57" t="e">
        <f>(D33-G33)/G33</f>
        <v>#N/A</v>
      </c>
    </row>
    <row r="34" spans="1:9" ht="8.25" customHeight="1">
      <c r="A34" s="207" t="s">
        <v>79</v>
      </c>
      <c r="B34" s="207"/>
      <c r="C34" s="107" t="e">
        <f>IF(D34&gt;E34,"h", IF(D34&lt;E34,"i", IF(D34=E34,"n","")))</f>
        <v>#N/A</v>
      </c>
      <c r="D34" s="55" t="e">
        <f>VLOOKUP($A$8,Diesel!C:D,2,FALSE)</f>
        <v>#N/A</v>
      </c>
      <c r="E34" s="55" t="e">
        <f>VLOOKUP($A$9,Diesel!C:E,2,FALSE)</f>
        <v>#N/A</v>
      </c>
      <c r="F34" s="55">
        <f>Diesel!D55</f>
        <v>395.19285714285712</v>
      </c>
      <c r="G34" s="55" t="e">
        <f>VLOOKUP($A$8,Diesel!C:E,3,FALSE)</f>
        <v>#N/A</v>
      </c>
      <c r="H34" s="56" t="e">
        <f>(D34-E34)/E34</f>
        <v>#N/A</v>
      </c>
      <c r="I34" s="56" t="e">
        <f>(D34-G34)/G34</f>
        <v>#N/A</v>
      </c>
    </row>
    <row r="35" spans="1:9" ht="9.75" customHeight="1">
      <c r="A35" s="205" t="s">
        <v>80</v>
      </c>
      <c r="B35" s="205"/>
      <c r="C35" s="108" t="e">
        <f>IF(D35&gt;E35,"h", IF(D35&lt;E35,"i", IF(D35=E35,"n","")))</f>
        <v>#N/A</v>
      </c>
      <c r="D35" s="65" t="e">
        <f>VLOOKUP($A$8,Gas!C:D,2,FALSE)</f>
        <v>#N/A</v>
      </c>
      <c r="E35" s="65" t="e">
        <f>VLOOKUP($A$9,Gas!C:E,2,FALSE)</f>
        <v>#N/A</v>
      </c>
      <c r="F35" s="65">
        <f>Gas!D55</f>
        <v>365.68095238095236</v>
      </c>
      <c r="G35" s="65" t="e">
        <f>VLOOKUP($A$8,Gas!C:E,3,FALSE)</f>
        <v>#N/A</v>
      </c>
      <c r="H35" s="57" t="e">
        <f>(D35-E35)/E35</f>
        <v>#N/A</v>
      </c>
      <c r="I35" s="57" t="e">
        <f>(D35-G35)/G35</f>
        <v>#N/A</v>
      </c>
    </row>
    <row r="36" spans="1:9" ht="9" customHeight="1">
      <c r="A36" s="204" t="s">
        <v>81</v>
      </c>
      <c r="B36" s="204"/>
      <c r="C36" s="107" t="e">
        <f>IF(D36&gt;E36,"h", IF(D36&lt;E36,"i", IF(D36=E36,"n","")))</f>
        <v>#N/A</v>
      </c>
      <c r="D36" s="61" t="e">
        <f>VLOOKUP($A$8,'Nat Gas'!C:D,2,FALSE)</f>
        <v>#N/A</v>
      </c>
      <c r="E36" s="61" t="e">
        <f>VLOOKUP($A$9,'Nat Gas'!C:E,2,FALSE)</f>
        <v>#N/A</v>
      </c>
      <c r="F36" s="61">
        <f>'Nat Gas'!D55</f>
        <v>2.6237380952380951</v>
      </c>
      <c r="G36" s="61" t="e">
        <f>VLOOKUP($A$8,'Nat Gas'!C:E,3,FALSE)</f>
        <v>#N/A</v>
      </c>
      <c r="H36" s="56" t="e">
        <f>(D36-E36)/E36</f>
        <v>#N/A</v>
      </c>
      <c r="I36" s="56" t="e">
        <f>(D36-G36)/G36</f>
        <v>#N/A</v>
      </c>
    </row>
    <row r="37" spans="1:9" ht="9" customHeight="1">
      <c r="A37" s="179" t="s">
        <v>89</v>
      </c>
      <c r="B37" s="179"/>
      <c r="C37" s="106"/>
      <c r="D37" s="23"/>
      <c r="E37" s="23"/>
      <c r="F37" s="23"/>
      <c r="G37" s="23"/>
      <c r="H37" s="21"/>
      <c r="I37" s="21"/>
    </row>
    <row r="38" spans="1:9" ht="9.75" customHeight="1">
      <c r="A38" s="180" t="s">
        <v>86</v>
      </c>
      <c r="B38" s="180"/>
      <c r="C38" s="133"/>
      <c r="D38" s="136"/>
      <c r="E38" s="136"/>
      <c r="F38" s="136"/>
      <c r="G38" s="136"/>
      <c r="H38" s="137"/>
      <c r="I38" s="137"/>
    </row>
    <row r="39" spans="1:9" ht="9.75" customHeight="1">
      <c r="A39" s="204" t="s">
        <v>91</v>
      </c>
      <c r="B39" s="204"/>
      <c r="C39" s="107" t="e">
        <f>IF(D39&gt;E39,"h", IF(D39&lt;E39,"i", IF(D39=E39,"n","")))</f>
        <v>#N/A</v>
      </c>
      <c r="D39" s="58" t="e">
        <f>VLOOKUP($A$8,Euro!C:D,2,FALSE)</f>
        <v>#N/A</v>
      </c>
      <c r="E39" s="58" t="e">
        <f>VLOOKUP($A$9,Euro!C:E,2,FALSE)</f>
        <v>#N/A</v>
      </c>
      <c r="F39" s="59">
        <f>Euro!D55</f>
        <v>1.2751414634146339</v>
      </c>
      <c r="G39" s="59" t="e">
        <f>VLOOKUP($A$8,Euro!C:E,3,FALSE)</f>
        <v>#N/A</v>
      </c>
      <c r="H39" s="56" t="e">
        <f>(D39-E39)/E39</f>
        <v>#N/A</v>
      </c>
      <c r="I39" s="56" t="e">
        <f>(D39-G39)/G39</f>
        <v>#N/A</v>
      </c>
    </row>
    <row r="40" spans="1:9" ht="9.75" customHeight="1">
      <c r="A40" s="205" t="s">
        <v>90</v>
      </c>
      <c r="B40" s="205"/>
      <c r="C40" s="108" t="e">
        <f>IF(D40&gt;E40,"h", IF(D40&lt;E40,"i", IF(D40=E40,"n","")))</f>
        <v>#N/A</v>
      </c>
      <c r="D40" s="64" t="e">
        <f>VLOOKUP($A$8,Canadian!C:D,2,FALSE)</f>
        <v>#N/A</v>
      </c>
      <c r="E40" s="64" t="e">
        <f>VLOOKUP($A$9,Canadian!C:E,2,FALSE)</f>
        <v>#N/A</v>
      </c>
      <c r="F40" s="64">
        <f>Canadian!D55</f>
        <v>1.0018690476190475</v>
      </c>
      <c r="G40" s="64" t="e">
        <f>VLOOKUP($A$8,Canadian!C:E,3,FALSE)</f>
        <v>#N/A</v>
      </c>
      <c r="H40" s="57" t="e">
        <f>(D40-E40)/E40</f>
        <v>#N/A</v>
      </c>
      <c r="I40" s="57" t="e">
        <f>(D40-G40)/G40</f>
        <v>#N/A</v>
      </c>
    </row>
    <row r="41" spans="1:9" ht="9.75" customHeight="1">
      <c r="A41" s="204" t="s">
        <v>96</v>
      </c>
      <c r="B41" s="204"/>
      <c r="C41" s="107" t="e">
        <f>IF(D41&gt;E41,"h", IF(D41&lt;E41,"i", IF(D41=E41,"n","")))</f>
        <v>#N/A</v>
      </c>
      <c r="D41" s="61" t="e">
        <f>VLOOKUP($A$8,Chinese!C:D,2,FALSE)</f>
        <v>#N/A</v>
      </c>
      <c r="E41" s="61" t="e">
        <f>VLOOKUP($A$9,Chinese!C:E,2,FALSE)</f>
        <v>#N/A</v>
      </c>
      <c r="F41" s="61">
        <f>Chinese!D55</f>
        <v>6.3241666666666667</v>
      </c>
      <c r="G41" s="61" t="e">
        <f>VLOOKUP($A$8,Chinese!C:E,3,FALSE)</f>
        <v>#N/A</v>
      </c>
      <c r="H41" s="56" t="e">
        <f>(D41-E41)/E41</f>
        <v>#N/A</v>
      </c>
      <c r="I41" s="56" t="e">
        <f>(D41-G41)/G41</f>
        <v>#N/A</v>
      </c>
    </row>
    <row r="42" spans="1:9" ht="9.75" customHeight="1">
      <c r="A42" s="179" t="s">
        <v>92</v>
      </c>
      <c r="B42" s="179"/>
      <c r="C42" s="106"/>
      <c r="D42" s="23"/>
      <c r="E42" s="23"/>
      <c r="F42" s="23"/>
      <c r="G42" s="23"/>
      <c r="H42" s="23"/>
      <c r="I42" s="23"/>
    </row>
    <row r="43" spans="1:9" ht="9.75" customHeight="1">
      <c r="A43" s="180" t="s">
        <v>93</v>
      </c>
      <c r="B43" s="180"/>
      <c r="C43" s="133"/>
      <c r="D43" s="138"/>
      <c r="E43" s="138"/>
      <c r="F43" s="138"/>
      <c r="G43" s="138"/>
      <c r="H43" s="138"/>
      <c r="I43" s="138"/>
    </row>
    <row r="44" spans="1:9" ht="9.75" customHeight="1">
      <c r="A44" s="208" t="s">
        <v>238</v>
      </c>
      <c r="B44" s="208"/>
      <c r="C44" s="107" t="e">
        <f>IF(D44&gt;E44,"h", IF(D44&lt;E44,"i", IF(D44=E44,"n","")))</f>
        <v>#N/A</v>
      </c>
      <c r="D44" s="55" t="e">
        <f>VLOOKUP($A$8,'Sugar 16'!C:E,2,FALSE)</f>
        <v>#N/A</v>
      </c>
      <c r="E44" s="55" t="e">
        <f>VLOOKUP($A$9,'Sugar 16'!C:F,2,FALSE)</f>
        <v>#N/A</v>
      </c>
      <c r="F44" s="55">
        <f>'Sugar 16'!F55</f>
        <v>36.405673076923073</v>
      </c>
      <c r="G44" s="55" t="e">
        <f>VLOOKUP($A$8,'Sugar 16'!C:F,3,FALSE)</f>
        <v>#N/A</v>
      </c>
      <c r="H44" s="56" t="e">
        <f>(D44-E44)/E44</f>
        <v>#N/A</v>
      </c>
      <c r="I44" s="56" t="e">
        <f>(D44-G44)/G44</f>
        <v>#N/A</v>
      </c>
    </row>
    <row r="45" spans="1:9" ht="9.75" customHeight="1">
      <c r="A45" s="205" t="s">
        <v>70</v>
      </c>
      <c r="B45" s="205"/>
      <c r="C45" s="108" t="e">
        <f>IF(D45&gt;E45,"h", IF(D45&lt;E45,"i", IF(D45=E45,"n","")))</f>
        <v>#N/A</v>
      </c>
      <c r="D45" s="64" t="e">
        <f>VLOOKUP($A$8,Coffee!C:E,2,FALSE)</f>
        <v>#N/A</v>
      </c>
      <c r="E45" s="64" t="e">
        <f>VLOOKUP($A$9,Coffee!C:F,2,FALSE)</f>
        <v>#N/A</v>
      </c>
      <c r="F45" s="64">
        <f>Coffee!F55</f>
        <v>1.5125230769230766</v>
      </c>
      <c r="G45" s="64" t="e">
        <f>VLOOKUP($A$8,Coffee!C:F,3,FALSE)</f>
        <v>#N/A</v>
      </c>
      <c r="H45" s="57" t="e">
        <f>(D45-E45)/E45</f>
        <v>#N/A</v>
      </c>
      <c r="I45" s="57" t="e">
        <f>(D45-G45)/G45</f>
        <v>#N/A</v>
      </c>
    </row>
    <row r="46" spans="1:9" s="22" customFormat="1" ht="9" customHeight="1">
      <c r="A46" s="179" t="s">
        <v>94</v>
      </c>
      <c r="B46" s="179"/>
      <c r="C46" s="23"/>
      <c r="D46" s="23"/>
      <c r="E46" s="23"/>
      <c r="F46" s="23"/>
      <c r="G46" s="23"/>
      <c r="H46" s="23"/>
    </row>
    <row r="47" spans="1:9" ht="9.75" customHeight="1">
      <c r="A47" s="183"/>
      <c r="B47" s="183"/>
      <c r="C47" s="66"/>
      <c r="D47" s="66"/>
      <c r="E47" s="66"/>
      <c r="F47" s="66"/>
      <c r="G47" s="66"/>
      <c r="H47" s="66"/>
    </row>
    <row r="48" spans="1:9" ht="9.75" customHeight="1"/>
    <row r="49" spans="1:8" ht="9.75" customHeight="1">
      <c r="C49" s="23"/>
      <c r="D49" s="23"/>
      <c r="E49" s="23"/>
      <c r="F49" s="23"/>
      <c r="G49" s="23"/>
      <c r="H49" s="23"/>
    </row>
    <row r="50" spans="1:8">
      <c r="A50" s="63" t="s">
        <v>99</v>
      </c>
    </row>
  </sheetData>
  <mergeCells count="49">
    <mergeCell ref="A37:B37"/>
    <mergeCell ref="A38:B38"/>
    <mergeCell ref="A39:B39"/>
    <mergeCell ref="A40:B40"/>
    <mergeCell ref="A47:B47"/>
    <mergeCell ref="A41:B41"/>
    <mergeCell ref="A42:B42"/>
    <mergeCell ref="A43:B43"/>
    <mergeCell ref="A44:B44"/>
    <mergeCell ref="A45:B45"/>
    <mergeCell ref="A46:B46"/>
    <mergeCell ref="A32:B32"/>
    <mergeCell ref="A34:B34"/>
    <mergeCell ref="A33:B33"/>
    <mergeCell ref="A35:B35"/>
    <mergeCell ref="A36:B36"/>
    <mergeCell ref="A27:B27"/>
    <mergeCell ref="A28:B28"/>
    <mergeCell ref="A29:B29"/>
    <mergeCell ref="A30:B30"/>
    <mergeCell ref="A31:B31"/>
    <mergeCell ref="A22:B22"/>
    <mergeCell ref="A23:B23"/>
    <mergeCell ref="A24:B24"/>
    <mergeCell ref="A25:B25"/>
    <mergeCell ref="A26:B26"/>
    <mergeCell ref="A16:B16"/>
    <mergeCell ref="A17:B17"/>
    <mergeCell ref="A18:B18"/>
    <mergeCell ref="A19:B19"/>
    <mergeCell ref="A21:B21"/>
    <mergeCell ref="A20:B20"/>
    <mergeCell ref="A10:B10"/>
    <mergeCell ref="A11:B11"/>
    <mergeCell ref="A12:B12"/>
    <mergeCell ref="A13:B13"/>
    <mergeCell ref="A14:B14"/>
    <mergeCell ref="O6:Q6"/>
    <mergeCell ref="A7:H7"/>
    <mergeCell ref="I7:L7"/>
    <mergeCell ref="M7:Q7"/>
    <mergeCell ref="A8:B8"/>
    <mergeCell ref="D8:D9"/>
    <mergeCell ref="E8:E9"/>
    <mergeCell ref="F8:F9"/>
    <mergeCell ref="G8:G9"/>
    <mergeCell ref="H8:H9"/>
    <mergeCell ref="I8:I9"/>
    <mergeCell ref="A9:B9"/>
  </mergeCells>
  <conditionalFormatting sqref="H44:I45 H11:I41">
    <cfRule type="cellIs" dxfId="31" priority="31" stopIfTrue="1" operator="greaterThanOrEqual">
      <formula>0</formula>
    </cfRule>
    <cfRule type="cellIs" dxfId="30" priority="32" stopIfTrue="1" operator="lessThan">
      <formula>0</formula>
    </cfRule>
  </conditionalFormatting>
  <conditionalFormatting sqref="C11">
    <cfRule type="expression" dxfId="29" priority="28" stopIfTrue="1">
      <formula>$D11=E11</formula>
    </cfRule>
    <cfRule type="expression" dxfId="28" priority="29" stopIfTrue="1">
      <formula>$D11&lt;E11</formula>
    </cfRule>
    <cfRule type="expression" dxfId="27" priority="30" stopIfTrue="1">
      <formula>$D11&gt;E11</formula>
    </cfRule>
  </conditionalFormatting>
  <conditionalFormatting sqref="C12:C20">
    <cfRule type="expression" dxfId="26" priority="25" stopIfTrue="1">
      <formula>$D12=E12</formula>
    </cfRule>
    <cfRule type="expression" dxfId="25" priority="26" stopIfTrue="1">
      <formula>$D12&lt;E12</formula>
    </cfRule>
    <cfRule type="expression" dxfId="24" priority="27" stopIfTrue="1">
      <formula>$D12&gt;E12</formula>
    </cfRule>
  </conditionalFormatting>
  <conditionalFormatting sqref="C23">
    <cfRule type="expression" dxfId="23" priority="22" stopIfTrue="1">
      <formula>$D23=E23</formula>
    </cfRule>
    <cfRule type="expression" dxfId="22" priority="23" stopIfTrue="1">
      <formula>$D23&lt;E23</formula>
    </cfRule>
    <cfRule type="expression" dxfId="21" priority="24" stopIfTrue="1">
      <formula>$D23&gt;E23</formula>
    </cfRule>
  </conditionalFormatting>
  <conditionalFormatting sqref="C24:C29">
    <cfRule type="expression" dxfId="20" priority="19" stopIfTrue="1">
      <formula>$D24=E24</formula>
    </cfRule>
    <cfRule type="expression" dxfId="19" priority="20" stopIfTrue="1">
      <formula>$D24&lt;E24</formula>
    </cfRule>
    <cfRule type="expression" dxfId="18" priority="21" stopIfTrue="1">
      <formula>$D24&gt;E24</formula>
    </cfRule>
  </conditionalFormatting>
  <conditionalFormatting sqref="C32">
    <cfRule type="expression" dxfId="17" priority="16" stopIfTrue="1">
      <formula>$D32=E32</formula>
    </cfRule>
    <cfRule type="expression" dxfId="16" priority="17" stopIfTrue="1">
      <formula>$D32&lt;E32</formula>
    </cfRule>
    <cfRule type="expression" dxfId="15" priority="18" stopIfTrue="1">
      <formula>$D32&gt;E32</formula>
    </cfRule>
  </conditionalFormatting>
  <conditionalFormatting sqref="C33:C36">
    <cfRule type="expression" dxfId="14" priority="13" stopIfTrue="1">
      <formula>$D33=E33</formula>
    </cfRule>
    <cfRule type="expression" dxfId="13" priority="14" stopIfTrue="1">
      <formula>$D33&lt;E33</formula>
    </cfRule>
    <cfRule type="expression" dxfId="12" priority="15" stopIfTrue="1">
      <formula>$D33&gt;E33</formula>
    </cfRule>
  </conditionalFormatting>
  <conditionalFormatting sqref="C39">
    <cfRule type="expression" dxfId="11" priority="10" stopIfTrue="1">
      <formula>$D39=E39</formula>
    </cfRule>
    <cfRule type="expression" dxfId="10" priority="11" stopIfTrue="1">
      <formula>$D39&lt;E39</formula>
    </cfRule>
    <cfRule type="expression" dxfId="9" priority="12" stopIfTrue="1">
      <formula>$D39&gt;E39</formula>
    </cfRule>
  </conditionalFormatting>
  <conditionalFormatting sqref="C40:C41">
    <cfRule type="expression" dxfId="8" priority="7" stopIfTrue="1">
      <formula>$D40=E40</formula>
    </cfRule>
    <cfRule type="expression" dxfId="7" priority="8" stopIfTrue="1">
      <formula>$D40&lt;E40</formula>
    </cfRule>
    <cfRule type="expression" dxfId="6" priority="9" stopIfTrue="1">
      <formula>$D40&gt;E40</formula>
    </cfRule>
  </conditionalFormatting>
  <conditionalFormatting sqref="C44">
    <cfRule type="expression" dxfId="5" priority="4" stopIfTrue="1">
      <formula>$D44=E44</formula>
    </cfRule>
    <cfRule type="expression" dxfId="4" priority="5" stopIfTrue="1">
      <formula>$D44&lt;E44</formula>
    </cfRule>
    <cfRule type="expression" dxfId="3" priority="6" stopIfTrue="1">
      <formula>$D44&gt;E44</formula>
    </cfRule>
  </conditionalFormatting>
  <conditionalFormatting sqref="C45">
    <cfRule type="expression" dxfId="2" priority="1" stopIfTrue="1">
      <formula>$D45=E45</formula>
    </cfRule>
    <cfRule type="expression" dxfId="1" priority="2" stopIfTrue="1">
      <formula>$D45&lt;E45</formula>
    </cfRule>
    <cfRule type="expression" dxfId="0" priority="3" stopIfTrue="1">
      <formula>$D45&gt;E45</formula>
    </cfRule>
  </conditionalFormatting>
  <hyperlinks>
    <hyperlink ref="A11:B11" location="Corn_Chart!A1" display="Corn"/>
    <hyperlink ref="A12:B12" location="Soybean_Chart!A1" display="Soybean"/>
    <hyperlink ref="A13:B13" location="'Soybean Meal_Chart'!A1" display="Soy Meal"/>
    <hyperlink ref="A14:B14" location="'Soybean Oil_Chart'!A1" display="Soybean Oil"/>
    <hyperlink ref="A16:B16" location="Wheat_Chart!A1" display="Wheat "/>
    <hyperlink ref="A17:B17" location="Barrel_Chart!A1" display="Cheddar Barrel"/>
    <hyperlink ref="A18:B18" location="Block_Chart!A1" display="Cheddar Block"/>
    <hyperlink ref="A19:B19" location="Milk_Chart!A1" display="Milk Class III"/>
    <hyperlink ref="A23:B23" location="'Cattle_Chart '!A1" display="Live Cattle"/>
    <hyperlink ref="A24:B24" location="Ground_Chart!A1" display="Course Ground Beef"/>
    <hyperlink ref="A25:B25" location="Hog_Chart!A1" display="Live Hog"/>
    <hyperlink ref="A26:B26" location="'Pork Belly_Chart'!A1" display="Pork Bellies"/>
    <hyperlink ref="A27:B27" location="Chicken_Chart!A1" display="Chicken Whole (GA Dock)"/>
    <hyperlink ref="A28:B28" location="CornOil_Chart!A1" display="Crude Corn Oil"/>
    <hyperlink ref="A29:B29" location="PeanutOil_Chart!A1" display="Crude Peanut Oil"/>
    <hyperlink ref="A32:B32" location="CrudeOil_Chart!A1" display="Crude Oil"/>
    <hyperlink ref="A34:B34" location="Diesel_Chart!A1" display="On Highway Diesel"/>
    <hyperlink ref="A36:B36" location="'Natural Gas_Chart'!A1" display="Natural Gas"/>
    <hyperlink ref="A39:B39" location="Euro_Chart!A1" display="*Euro"/>
    <hyperlink ref="A40:B40" location="Canadian_Chart!A1" display="Canadian Dollar"/>
    <hyperlink ref="A41:B41" location="Chinese_Chart!A1" display="Chinese Yuan"/>
    <hyperlink ref="A45:B45" location="Coffee_Chart!A1" display="Coffee"/>
    <hyperlink ref="A35:B35" location="Gasoline_Chart!A1" display="On Highway Gasoline"/>
    <hyperlink ref="A15" location="Rough_Rice!A1" display="Rough Rice"/>
    <hyperlink ref="A44:B44" location="'Sugar #14'!A1" display="Sugar 14"/>
    <hyperlink ref="A33:B33" location="HeatingOil_Chart!A1" display="Heating Oil No.2 Spot"/>
  </hyperlinks>
  <pageMargins left="0.25" right="0.25" top="0.5" bottom="0.5" header="0.5" footer="0.5"/>
  <pageSetup orientation="landscape" r:id="rId1"/>
  <headerFooter alignWithMargins="0">
    <oddFooter xml:space="preserve">&amp;C&amp;"-,Regular"&amp;7
</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theme="5" tint="0.39997558519241921"/>
  </sheetPr>
  <dimension ref="A1"/>
  <sheetViews>
    <sheetView zoomScaleNormal="100" workbookViewId="0">
      <selection activeCell="G159" sqref="G159"/>
    </sheetView>
  </sheetViews>
  <sheetFormatPr defaultRowHeight="12.75"/>
  <sheetData/>
  <pageMargins left="0.7" right="0.7" top="0.75" bottom="0.75" header="0.3" footer="0.3"/>
  <pageSetup scale="97" fitToHeight="2" orientation="landscape" r:id="rId1"/>
  <rowBreaks count="2" manualBreakCount="2">
    <brk id="27" max="13" man="1"/>
    <brk id="54" max="13" man="1"/>
  </rowBreaks>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dimension ref="A1:C13"/>
  <sheetViews>
    <sheetView workbookViewId="0">
      <selection activeCell="C2" sqref="C2"/>
    </sheetView>
  </sheetViews>
  <sheetFormatPr defaultRowHeight="12.75"/>
  <sheetData>
    <row r="1" spans="1:3">
      <c r="A1" s="73" t="s">
        <v>107</v>
      </c>
      <c r="B1" s="73" t="s">
        <v>108</v>
      </c>
    </row>
    <row r="2" spans="1:3">
      <c r="A2">
        <v>1</v>
      </c>
      <c r="B2" s="73" t="s">
        <v>109</v>
      </c>
      <c r="C2" t="s">
        <v>243</v>
      </c>
    </row>
    <row r="3" spans="1:3">
      <c r="A3">
        <v>2</v>
      </c>
      <c r="B3" s="73" t="s">
        <v>110</v>
      </c>
      <c r="C3" t="s">
        <v>244</v>
      </c>
    </row>
    <row r="4" spans="1:3">
      <c r="A4">
        <v>3</v>
      </c>
      <c r="B4" s="73" t="s">
        <v>111</v>
      </c>
      <c r="C4" t="s">
        <v>245</v>
      </c>
    </row>
    <row r="5" spans="1:3">
      <c r="A5">
        <v>4</v>
      </c>
      <c r="B5" s="73" t="s">
        <v>112</v>
      </c>
      <c r="C5" t="s">
        <v>246</v>
      </c>
    </row>
    <row r="6" spans="1:3">
      <c r="A6">
        <v>5</v>
      </c>
      <c r="B6" s="73" t="s">
        <v>113</v>
      </c>
      <c r="C6" t="s">
        <v>245</v>
      </c>
    </row>
    <row r="7" spans="1:3">
      <c r="A7">
        <v>6</v>
      </c>
      <c r="B7" s="73" t="s">
        <v>114</v>
      </c>
      <c r="C7" t="s">
        <v>243</v>
      </c>
    </row>
    <row r="8" spans="1:3">
      <c r="A8">
        <v>7</v>
      </c>
      <c r="B8" s="73" t="s">
        <v>115</v>
      </c>
      <c r="C8" t="s">
        <v>243</v>
      </c>
    </row>
    <row r="9" spans="1:3">
      <c r="A9">
        <v>8</v>
      </c>
      <c r="B9" s="73" t="s">
        <v>116</v>
      </c>
      <c r="C9" t="s">
        <v>246</v>
      </c>
    </row>
    <row r="10" spans="1:3">
      <c r="A10">
        <v>9</v>
      </c>
      <c r="B10" s="73" t="s">
        <v>117</v>
      </c>
      <c r="C10" t="s">
        <v>247</v>
      </c>
    </row>
    <row r="11" spans="1:3">
      <c r="A11">
        <v>10</v>
      </c>
      <c r="B11" s="73" t="s">
        <v>118</v>
      </c>
      <c r="C11" t="s">
        <v>248</v>
      </c>
    </row>
    <row r="12" spans="1:3">
      <c r="A12">
        <v>11</v>
      </c>
      <c r="B12" s="73" t="s">
        <v>119</v>
      </c>
      <c r="C12" t="s">
        <v>249</v>
      </c>
    </row>
    <row r="13" spans="1:3">
      <c r="A13">
        <v>12</v>
      </c>
      <c r="B13" s="73" t="s">
        <v>120</v>
      </c>
      <c r="C13" t="s">
        <v>250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tabColor indexed="44"/>
    <pageSetUpPr fitToPage="1"/>
  </sheetPr>
  <dimension ref="A1:O2"/>
  <sheetViews>
    <sheetView zoomScaleNormal="100" workbookViewId="0">
      <selection activeCell="D189" sqref="D189:E190"/>
    </sheetView>
  </sheetViews>
  <sheetFormatPr defaultRowHeight="12.75"/>
  <sheetData>
    <row r="1" spans="1:15" ht="12.75" customHeight="1">
      <c r="A1" s="191" t="s">
        <v>61</v>
      </c>
      <c r="B1" s="191"/>
      <c r="C1" s="191"/>
      <c r="D1" s="191"/>
      <c r="E1" s="191"/>
      <c r="F1" s="191"/>
      <c r="G1" s="191"/>
      <c r="H1" s="191"/>
      <c r="I1" s="191"/>
      <c r="J1" s="191"/>
      <c r="K1" s="191"/>
      <c r="L1" s="77"/>
      <c r="M1" s="77"/>
      <c r="N1" s="77"/>
      <c r="O1" s="77"/>
    </row>
    <row r="2" spans="1:15" ht="12.75" customHeight="1">
      <c r="A2" s="191"/>
      <c r="B2" s="191"/>
      <c r="C2" s="191"/>
      <c r="D2" s="191"/>
      <c r="E2" s="191"/>
      <c r="F2" s="191"/>
      <c r="G2" s="191"/>
      <c r="H2" s="191"/>
      <c r="I2" s="191"/>
      <c r="J2" s="191"/>
      <c r="K2" s="191"/>
      <c r="L2" s="77"/>
      <c r="M2" s="77"/>
      <c r="N2" s="77"/>
      <c r="O2" s="77"/>
    </row>
  </sheetData>
  <mergeCells count="1">
    <mergeCell ref="A1:K2"/>
  </mergeCells>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9281537" r:id="rId4" name="CommandButtonWheat">
          <controlPr defaultSize="0" print="0" autoLine="0" autoPict="0" r:id="rId5">
            <anchor moveWithCells="1">
              <from>
                <xdr:col>11</xdr:col>
                <xdr:colOff>57150</xdr:colOff>
                <xdr:row>0</xdr:row>
                <xdr:rowOff>28575</xdr:rowOff>
              </from>
              <to>
                <xdr:col>12</xdr:col>
                <xdr:colOff>352425</xdr:colOff>
                <xdr:row>1</xdr:row>
                <xdr:rowOff>133350</xdr:rowOff>
              </to>
            </anchor>
          </controlPr>
        </control>
      </mc:Choice>
      <mc:Fallback>
        <control shapeId="9281537" r:id="rId4" name="CommandButtonWheat"/>
      </mc:Fallback>
    </mc:AlternateContent>
  </control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dimension ref="A1:D54"/>
  <sheetViews>
    <sheetView topLeftCell="A2" workbookViewId="0">
      <selection activeCell="D77" sqref="D77:E78"/>
    </sheetView>
  </sheetViews>
  <sheetFormatPr defaultRowHeight="12.75"/>
  <cols>
    <col min="1" max="1" width="9.85546875" style="50" bestFit="1" customWidth="1"/>
    <col min="2" max="16384" width="9.140625" style="50"/>
  </cols>
  <sheetData>
    <row r="1" spans="1:4">
      <c r="B1" s="53">
        <v>2008</v>
      </c>
      <c r="C1" s="53">
        <v>2007</v>
      </c>
      <c r="D1" s="53">
        <v>2006</v>
      </c>
    </row>
    <row r="2" spans="1:4">
      <c r="A2" s="54">
        <v>39448</v>
      </c>
      <c r="B2" s="52">
        <v>98.903000000000006</v>
      </c>
      <c r="C2" s="52">
        <v>57.817999999999998</v>
      </c>
      <c r="D2" s="52"/>
    </row>
    <row r="3" spans="1:4">
      <c r="A3" s="54">
        <v>39454</v>
      </c>
      <c r="B3" s="52">
        <v>94.697999999999993</v>
      </c>
      <c r="C3" s="52">
        <v>54.124000000000002</v>
      </c>
      <c r="D3" s="52">
        <v>63.39</v>
      </c>
    </row>
    <row r="4" spans="1:4">
      <c r="A4" s="54">
        <v>39461</v>
      </c>
      <c r="B4" s="52">
        <v>91.528000000000006</v>
      </c>
      <c r="C4" s="52">
        <v>51.48</v>
      </c>
      <c r="D4" s="52">
        <v>63.734000000000002</v>
      </c>
    </row>
    <row r="5" spans="1:4">
      <c r="A5" s="54">
        <v>39468</v>
      </c>
      <c r="B5" s="52">
        <v>89.24</v>
      </c>
      <c r="C5" s="52">
        <v>54.238</v>
      </c>
      <c r="D5" s="52">
        <v>66.805000000000007</v>
      </c>
    </row>
    <row r="6" spans="1:4">
      <c r="A6" s="54">
        <v>39475</v>
      </c>
      <c r="B6" s="52">
        <v>91.134</v>
      </c>
      <c r="C6" s="52">
        <v>57.088000000000001</v>
      </c>
      <c r="D6" s="52">
        <v>67.006</v>
      </c>
    </row>
    <row r="7" spans="1:4">
      <c r="A7" s="54">
        <v>39482</v>
      </c>
      <c r="B7" s="52">
        <v>89.09</v>
      </c>
      <c r="C7" s="52">
        <v>58.985999999999997</v>
      </c>
      <c r="D7" s="52">
        <v>66.575999999999993</v>
      </c>
    </row>
    <row r="8" spans="1:4">
      <c r="A8" s="54">
        <v>39489</v>
      </c>
      <c r="B8" s="52">
        <v>94.12</v>
      </c>
      <c r="C8" s="52">
        <v>58.45</v>
      </c>
      <c r="D8" s="52">
        <v>63.042000000000002</v>
      </c>
    </row>
    <row r="9" spans="1:4">
      <c r="A9" s="54">
        <v>39496</v>
      </c>
      <c r="B9" s="52">
        <v>99.572999999999993</v>
      </c>
      <c r="C9" s="52">
        <v>60.058</v>
      </c>
      <c r="D9" s="52">
        <v>59.36</v>
      </c>
    </row>
    <row r="10" spans="1:4">
      <c r="A10" s="54">
        <v>39503</v>
      </c>
      <c r="B10" s="52">
        <v>100.836</v>
      </c>
      <c r="C10" s="52">
        <v>61.655999999999999</v>
      </c>
      <c r="D10" s="52">
        <v>61.39</v>
      </c>
    </row>
    <row r="11" spans="1:4">
      <c r="A11" s="54">
        <v>39510</v>
      </c>
      <c r="B11" s="52">
        <v>103.422</v>
      </c>
      <c r="C11" s="52">
        <v>60.853999999999999</v>
      </c>
      <c r="D11" s="52">
        <v>62.281999999999996</v>
      </c>
    </row>
    <row r="12" spans="1:4">
      <c r="A12" s="54">
        <v>39517</v>
      </c>
      <c r="B12" s="52">
        <v>109.422</v>
      </c>
      <c r="C12" s="52">
        <v>57.932000000000002</v>
      </c>
      <c r="D12" s="52">
        <v>60.887999999999998</v>
      </c>
    </row>
    <row r="13" spans="1:4">
      <c r="A13" s="54">
        <v>39524</v>
      </c>
      <c r="B13" s="52">
        <v>105.355</v>
      </c>
      <c r="C13" s="52">
        <v>59.38</v>
      </c>
      <c r="D13" s="52">
        <v>62.677999999999997</v>
      </c>
    </row>
    <row r="14" spans="1:4">
      <c r="A14" s="54">
        <v>39531</v>
      </c>
      <c r="B14" s="52">
        <v>104.236</v>
      </c>
      <c r="C14" s="52">
        <v>64.364000000000004</v>
      </c>
      <c r="D14" s="52">
        <v>62.186</v>
      </c>
    </row>
    <row r="15" spans="1:4">
      <c r="A15" s="54">
        <v>39538</v>
      </c>
      <c r="B15" s="52">
        <v>103.49</v>
      </c>
      <c r="C15" s="52">
        <v>64.81</v>
      </c>
      <c r="D15" s="52">
        <v>66.091999999999999</v>
      </c>
    </row>
    <row r="16" spans="1:4">
      <c r="A16" s="54">
        <v>39545</v>
      </c>
      <c r="B16" s="52">
        <v>109.742</v>
      </c>
      <c r="C16" s="52">
        <v>62.578000000000003</v>
      </c>
      <c r="D16" s="52">
        <v>67.073999999999998</v>
      </c>
    </row>
    <row r="17" spans="1:4">
      <c r="A17" s="54">
        <v>39552</v>
      </c>
      <c r="B17" s="52">
        <v>114.40600000000001</v>
      </c>
      <c r="C17" s="52">
        <v>63.01</v>
      </c>
      <c r="D17" s="52">
        <v>68.915000000000006</v>
      </c>
    </row>
    <row r="18" spans="1:4">
      <c r="A18" s="54">
        <v>39559</v>
      </c>
      <c r="B18" s="52">
        <v>117.946</v>
      </c>
      <c r="C18" s="52">
        <v>65.566000000000003</v>
      </c>
      <c r="D18" s="52">
        <v>72.207999999999998</v>
      </c>
    </row>
    <row r="19" spans="1:4">
      <c r="A19" s="54">
        <v>39566</v>
      </c>
      <c r="B19" s="52">
        <v>115.336</v>
      </c>
      <c r="C19" s="52">
        <v>63.781999999999996</v>
      </c>
      <c r="D19" s="52">
        <v>72.197999999999993</v>
      </c>
    </row>
    <row r="20" spans="1:4">
      <c r="A20" s="54">
        <v>39573</v>
      </c>
      <c r="B20" s="52">
        <v>122.998</v>
      </c>
      <c r="C20" s="52">
        <v>61.892000000000003</v>
      </c>
      <c r="D20" s="52">
        <v>72.144000000000005</v>
      </c>
    </row>
    <row r="21" spans="1:4">
      <c r="A21" s="54">
        <v>39580</v>
      </c>
      <c r="B21" s="52">
        <v>124.932</v>
      </c>
      <c r="C21" s="52">
        <v>63.595999999999997</v>
      </c>
      <c r="D21" s="52">
        <v>71.59</v>
      </c>
    </row>
    <row r="22" spans="1:4">
      <c r="A22" s="54">
        <v>39587</v>
      </c>
      <c r="B22" s="52">
        <v>130.37200000000001</v>
      </c>
      <c r="C22" s="52">
        <v>65.278000000000006</v>
      </c>
      <c r="D22" s="52">
        <v>69.122</v>
      </c>
    </row>
    <row r="23" spans="1:4">
      <c r="A23" s="54">
        <v>39594</v>
      </c>
      <c r="B23" s="52">
        <v>128.46299999999999</v>
      </c>
      <c r="C23" s="52">
        <v>63.933</v>
      </c>
      <c r="D23" s="52">
        <v>70.707999999999998</v>
      </c>
    </row>
    <row r="24" spans="1:4">
      <c r="A24" s="54">
        <v>39601</v>
      </c>
      <c r="B24" s="52">
        <v>128.13999999999999</v>
      </c>
      <c r="C24" s="52">
        <v>65.894000000000005</v>
      </c>
      <c r="D24" s="52">
        <v>71.498000000000005</v>
      </c>
    </row>
    <row r="25" spans="1:4">
      <c r="A25" s="54">
        <v>39608</v>
      </c>
      <c r="B25" s="52">
        <v>134.72800000000001</v>
      </c>
      <c r="C25" s="52">
        <v>66.646000000000001</v>
      </c>
      <c r="D25" s="52">
        <v>71.58</v>
      </c>
    </row>
    <row r="26" spans="1:4">
      <c r="A26" s="54">
        <v>39615</v>
      </c>
      <c r="B26" s="52">
        <v>134.37</v>
      </c>
      <c r="C26" s="52">
        <v>68.834000000000003</v>
      </c>
      <c r="D26" s="52">
        <v>69.488</v>
      </c>
    </row>
    <row r="27" spans="1:4">
      <c r="A27" s="54">
        <v>39622</v>
      </c>
      <c r="B27" s="52">
        <v>137.62799999999999</v>
      </c>
      <c r="C27" s="52">
        <v>69.233999999999995</v>
      </c>
      <c r="D27" s="52">
        <v>69.992000000000004</v>
      </c>
    </row>
    <row r="28" spans="1:4">
      <c r="A28" s="54">
        <v>39629</v>
      </c>
      <c r="B28" s="52">
        <v>142.458</v>
      </c>
      <c r="C28" s="52">
        <v>71.78</v>
      </c>
      <c r="D28" s="52">
        <v>72.671999999999997</v>
      </c>
    </row>
    <row r="29" spans="1:4">
      <c r="A29" s="54">
        <v>39636</v>
      </c>
      <c r="B29" s="52">
        <v>140.03800000000001</v>
      </c>
      <c r="C29" s="52">
        <v>72.798000000000002</v>
      </c>
      <c r="D29" s="52">
        <v>74.807000000000002</v>
      </c>
    </row>
    <row r="30" spans="1:4">
      <c r="A30" s="54">
        <v>39643</v>
      </c>
      <c r="B30" s="52">
        <v>135.33799999999999</v>
      </c>
      <c r="C30" s="52">
        <v>74.941999999999993</v>
      </c>
      <c r="D30" s="52">
        <v>75.290000000000006</v>
      </c>
    </row>
    <row r="31" spans="1:4">
      <c r="A31" s="54">
        <v>39650</v>
      </c>
      <c r="B31" s="52">
        <v>126.43600000000001</v>
      </c>
      <c r="C31" s="52">
        <v>75.260000000000005</v>
      </c>
      <c r="D31" s="52">
        <v>73.802000000000007</v>
      </c>
    </row>
    <row r="32" spans="1:4">
      <c r="A32" s="54">
        <v>39657</v>
      </c>
      <c r="B32" s="52">
        <v>124.574</v>
      </c>
      <c r="C32" s="52">
        <v>76.781999999999996</v>
      </c>
      <c r="D32" s="52">
        <v>74.103999999999999</v>
      </c>
    </row>
    <row r="33" spans="1:4">
      <c r="A33" s="54">
        <v>39664</v>
      </c>
      <c r="B33" s="52">
        <v>118.876</v>
      </c>
      <c r="C33" s="52">
        <v>71.938000000000002</v>
      </c>
      <c r="D33" s="52">
        <v>75.067999999999998</v>
      </c>
    </row>
    <row r="34" spans="1:4">
      <c r="A34" s="54">
        <v>39671</v>
      </c>
      <c r="B34" s="52">
        <v>114.44799999999999</v>
      </c>
      <c r="C34" s="52">
        <v>72.061999999999998</v>
      </c>
      <c r="D34" s="52">
        <v>75.597999999999999</v>
      </c>
    </row>
    <row r="35" spans="1:4">
      <c r="A35" s="54">
        <v>39678</v>
      </c>
      <c r="B35" s="52">
        <v>115.63</v>
      </c>
      <c r="C35" s="52">
        <v>70.153999999999996</v>
      </c>
      <c r="D35" s="52">
        <v>71.933999999999997</v>
      </c>
    </row>
    <row r="36" spans="1:4">
      <c r="A36" s="54">
        <v>39685</v>
      </c>
      <c r="B36" s="52">
        <v>116.116</v>
      </c>
      <c r="C36" s="52">
        <v>72.921999999999997</v>
      </c>
      <c r="D36" s="52">
        <v>72.341999999999999</v>
      </c>
    </row>
    <row r="37" spans="1:4">
      <c r="A37" s="54">
        <v>39692</v>
      </c>
      <c r="B37" s="52">
        <v>108.295</v>
      </c>
      <c r="C37" s="52">
        <v>75.953000000000003</v>
      </c>
      <c r="D37" s="52">
        <v>69.959999999999994</v>
      </c>
    </row>
    <row r="38" spans="1:4">
      <c r="A38" s="54">
        <v>39699</v>
      </c>
      <c r="B38" s="52">
        <v>102.846</v>
      </c>
      <c r="C38" s="52">
        <v>78.963999999999999</v>
      </c>
      <c r="D38" s="52">
        <v>67.418000000000006</v>
      </c>
    </row>
    <row r="39" spans="1:4">
      <c r="A39" s="54">
        <v>39706</v>
      </c>
      <c r="B39" s="52">
        <v>97.29</v>
      </c>
      <c r="C39" s="52">
        <v>81.790000000000006</v>
      </c>
      <c r="D39" s="52">
        <v>63.978000000000002</v>
      </c>
    </row>
    <row r="40" spans="1:4">
      <c r="A40" s="54">
        <v>39713</v>
      </c>
      <c r="B40" s="52">
        <v>109.634</v>
      </c>
      <c r="C40" s="52">
        <v>81.063999999999993</v>
      </c>
      <c r="D40" s="52">
        <v>61.612000000000002</v>
      </c>
    </row>
    <row r="41" spans="1:4">
      <c r="A41" s="54">
        <v>39720</v>
      </c>
      <c r="B41" s="52">
        <v>96.63</v>
      </c>
      <c r="C41" s="52">
        <v>80.578000000000003</v>
      </c>
      <c r="D41" s="52">
        <v>62.218000000000004</v>
      </c>
    </row>
    <row r="42" spans="1:4">
      <c r="A42" s="54">
        <v>39727</v>
      </c>
      <c r="B42" s="52">
        <v>86.221999999999994</v>
      </c>
      <c r="C42" s="52">
        <v>81.47</v>
      </c>
      <c r="D42" s="52">
        <v>59.781999999999996</v>
      </c>
    </row>
    <row r="43" spans="1:4">
      <c r="A43" s="54">
        <v>39734</v>
      </c>
      <c r="B43" s="52">
        <v>75.212000000000003</v>
      </c>
      <c r="C43" s="52">
        <v>87.841999999999999</v>
      </c>
      <c r="D43" s="52">
        <v>58.5</v>
      </c>
    </row>
    <row r="44" spans="1:4">
      <c r="A44" s="54">
        <v>39741</v>
      </c>
      <c r="B44" s="52">
        <v>68.775999999999996</v>
      </c>
      <c r="C44" s="52">
        <v>88.45</v>
      </c>
      <c r="D44" s="52">
        <v>58.368000000000002</v>
      </c>
    </row>
    <row r="45" spans="1:4">
      <c r="A45" s="54">
        <v>39748</v>
      </c>
      <c r="B45" s="52">
        <v>65.444000000000003</v>
      </c>
      <c r="C45" s="52">
        <v>93.572000000000003</v>
      </c>
      <c r="D45" s="52">
        <v>60.134</v>
      </c>
    </row>
    <row r="46" spans="1:4">
      <c r="A46" s="54">
        <v>39755</v>
      </c>
      <c r="B46" s="52">
        <v>64.31</v>
      </c>
      <c r="C46" s="52">
        <v>95.766000000000005</v>
      </c>
      <c r="D46" s="52">
        <v>58.564</v>
      </c>
    </row>
    <row r="47" spans="1:4">
      <c r="A47" s="54">
        <v>39762</v>
      </c>
      <c r="B47" s="52">
        <v>58.636000000000003</v>
      </c>
      <c r="C47" s="52">
        <v>93.682000000000002</v>
      </c>
      <c r="D47" s="52">
        <v>59.905999999999999</v>
      </c>
    </row>
    <row r="48" spans="1:4">
      <c r="A48" s="54">
        <v>39769</v>
      </c>
      <c r="B48" s="52">
        <v>52.502000000000002</v>
      </c>
      <c r="C48" s="52">
        <v>97.034999999999997</v>
      </c>
      <c r="D48" s="52">
        <v>57.537999999999997</v>
      </c>
    </row>
    <row r="49" spans="1:4">
      <c r="A49" s="54">
        <v>39776</v>
      </c>
      <c r="B49" s="52">
        <v>53.534999999999997</v>
      </c>
      <c r="C49" s="52">
        <v>92.492000000000004</v>
      </c>
      <c r="D49" s="52">
        <v>59.402999999999999</v>
      </c>
    </row>
    <row r="50" spans="1:4">
      <c r="A50" s="54">
        <v>39783</v>
      </c>
      <c r="B50" s="52">
        <v>45.502000000000002</v>
      </c>
      <c r="C50" s="52">
        <v>88.725999999999999</v>
      </c>
      <c r="D50" s="52">
        <v>62.066000000000003</v>
      </c>
    </row>
    <row r="51" spans="1:4">
      <c r="A51" s="54">
        <v>39790</v>
      </c>
      <c r="B51" s="52">
        <v>44.712000000000003</v>
      </c>
      <c r="C51" s="52">
        <v>91.158000000000001</v>
      </c>
      <c r="D51" s="52">
        <v>62.316000000000003</v>
      </c>
    </row>
    <row r="52" spans="1:4">
      <c r="A52" s="54">
        <v>39797</v>
      </c>
      <c r="B52" s="52">
        <v>39.652000000000001</v>
      </c>
      <c r="C52" s="52">
        <v>91.346000000000004</v>
      </c>
      <c r="D52" s="52">
        <v>61.91</v>
      </c>
    </row>
    <row r="53" spans="1:4">
      <c r="A53" s="54">
        <v>39804</v>
      </c>
      <c r="B53" s="52">
        <v>38.08</v>
      </c>
      <c r="C53" s="52">
        <v>95.68</v>
      </c>
      <c r="D53" s="52">
        <v>62.83</v>
      </c>
    </row>
    <row r="54" spans="1:4">
      <c r="A54" s="54">
        <v>39811</v>
      </c>
      <c r="B54" s="52">
        <v>41.216999999999999</v>
      </c>
      <c r="C54" s="52">
        <v>95.98</v>
      </c>
      <c r="D54" s="52">
        <v>60.755000000000003</v>
      </c>
    </row>
  </sheetData>
  <hyperlinks>
    <hyperlink ref="B1" r:id="rId1" display="http://www.comtell.com/history/HistItem.asp?comcode=7660&amp;disp=2&amp;qtype=6&amp;first=01/01/2008&amp;last=12/31/2008"/>
    <hyperlink ref="C1" r:id="rId2" display="http://www.comtell.com/history/HistItem.asp?comcode=7660&amp;disp=2&amp;qtype=6&amp;first=01/01/2007&amp;last=12/31/2007"/>
    <hyperlink ref="D1" r:id="rId3" display="http://www.comtell.com/history/HistItem.asp?comcode=7660&amp;disp=2&amp;qtype=6&amp;first=01/01/2006&amp;last=12/31/2006"/>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C42"/>
  <sheetViews>
    <sheetView workbookViewId="0">
      <selection activeCell="F30" sqref="F30"/>
    </sheetView>
  </sheetViews>
  <sheetFormatPr defaultColWidth="31.7109375" defaultRowHeight="11.25"/>
  <cols>
    <col min="1" max="1" width="8.5703125" style="11" bestFit="1" customWidth="1"/>
    <col min="2" max="2" width="4.85546875" style="11" bestFit="1" customWidth="1"/>
    <col min="3" max="3" width="12.28515625" style="11" bestFit="1" customWidth="1"/>
    <col min="4" max="4" width="10.7109375" style="11" customWidth="1"/>
    <col min="5" max="5" width="11.85546875" style="11" customWidth="1"/>
    <col min="6" max="6" width="12.5703125" style="11" customWidth="1"/>
    <col min="7" max="7" width="13.42578125" style="11" customWidth="1"/>
    <col min="8" max="8" width="13.5703125" style="11" customWidth="1"/>
    <col min="9" max="9" width="15.28515625" style="11" customWidth="1"/>
    <col min="10" max="10" width="13.7109375" style="11" customWidth="1"/>
    <col min="11" max="11" width="12.42578125" style="11" customWidth="1"/>
    <col min="12" max="16384" width="31.7109375" style="11"/>
  </cols>
  <sheetData>
    <row r="1" spans="1:3">
      <c r="B1" s="11" t="s">
        <v>59</v>
      </c>
      <c r="C1" s="11" t="s">
        <v>60</v>
      </c>
    </row>
    <row r="2" spans="1:3">
      <c r="A2" s="10" t="s">
        <v>19</v>
      </c>
      <c r="B2" s="12">
        <v>56.61</v>
      </c>
      <c r="C2" s="13"/>
    </row>
    <row r="3" spans="1:3" ht="12.75">
      <c r="A3" s="10" t="s">
        <v>20</v>
      </c>
      <c r="B3" s="12">
        <v>54.1</v>
      </c>
      <c r="C3"/>
    </row>
    <row r="4" spans="1:3" ht="12.75">
      <c r="A4" s="10" t="s">
        <v>21</v>
      </c>
      <c r="B4" s="12">
        <v>52.98</v>
      </c>
      <c r="C4"/>
    </row>
    <row r="5" spans="1:3" ht="12.75">
      <c r="A5" s="10" t="s">
        <v>22</v>
      </c>
      <c r="B5" s="12">
        <v>51.48</v>
      </c>
      <c r="C5"/>
    </row>
    <row r="6" spans="1:3" ht="12.75">
      <c r="A6" s="10" t="s">
        <v>23</v>
      </c>
      <c r="B6" s="12">
        <v>52.09</v>
      </c>
      <c r="C6" s="14">
        <f t="shared" ref="C6:C42" si="0">AVERAGE(B2:B5)</f>
        <v>53.792499999999997</v>
      </c>
    </row>
    <row r="7" spans="1:3" ht="12.75">
      <c r="A7" s="10" t="s">
        <v>24</v>
      </c>
      <c r="B7" s="12">
        <v>50.39</v>
      </c>
      <c r="C7" s="14">
        <f t="shared" si="0"/>
        <v>52.662500000000001</v>
      </c>
    </row>
    <row r="8" spans="1:3" ht="12.75">
      <c r="A8" s="10" t="s">
        <v>25</v>
      </c>
      <c r="B8" s="12">
        <v>50.41</v>
      </c>
      <c r="C8" s="14">
        <f t="shared" si="0"/>
        <v>51.734999999999999</v>
      </c>
    </row>
    <row r="9" spans="1:3" ht="12.75">
      <c r="A9" s="10" t="s">
        <v>26</v>
      </c>
      <c r="B9" s="12">
        <v>49.83</v>
      </c>
      <c r="C9" s="14">
        <f t="shared" si="0"/>
        <v>51.092499999999994</v>
      </c>
    </row>
    <row r="10" spans="1:3" ht="12.75">
      <c r="A10" s="10" t="s">
        <v>27</v>
      </c>
      <c r="B10" s="12">
        <v>52.29</v>
      </c>
      <c r="C10" s="14">
        <f t="shared" si="0"/>
        <v>50.679999999999993</v>
      </c>
    </row>
    <row r="11" spans="1:3" ht="12.75">
      <c r="A11" s="10" t="s">
        <v>28</v>
      </c>
      <c r="B11" s="12">
        <v>51.25</v>
      </c>
      <c r="C11" s="14">
        <f t="shared" si="0"/>
        <v>50.73</v>
      </c>
    </row>
    <row r="12" spans="1:3" ht="12.75">
      <c r="A12" s="10" t="s">
        <v>29</v>
      </c>
      <c r="B12" s="12">
        <v>50.04</v>
      </c>
      <c r="C12" s="14">
        <f t="shared" si="0"/>
        <v>50.945</v>
      </c>
    </row>
    <row r="13" spans="1:3" ht="12.75">
      <c r="A13" s="10" t="s">
        <v>30</v>
      </c>
      <c r="B13" s="12">
        <v>52.52</v>
      </c>
      <c r="C13" s="14">
        <f t="shared" si="0"/>
        <v>50.852499999999999</v>
      </c>
    </row>
    <row r="14" spans="1:3" ht="12.75">
      <c r="A14" s="10" t="s">
        <v>31</v>
      </c>
      <c r="B14" s="12">
        <v>52.38</v>
      </c>
      <c r="C14" s="14">
        <f t="shared" si="0"/>
        <v>51.524999999999999</v>
      </c>
    </row>
    <row r="15" spans="1:3" ht="12.75">
      <c r="A15" s="10" t="s">
        <v>32</v>
      </c>
      <c r="B15" s="12">
        <v>53.07</v>
      </c>
      <c r="C15" s="14">
        <f t="shared" si="0"/>
        <v>51.547499999999999</v>
      </c>
    </row>
    <row r="16" spans="1:3" ht="12.75">
      <c r="A16" s="10" t="s">
        <v>33</v>
      </c>
      <c r="B16" s="12">
        <v>55.56</v>
      </c>
      <c r="C16" s="14">
        <f t="shared" si="0"/>
        <v>52.002499999999998</v>
      </c>
    </row>
    <row r="17" spans="1:3" ht="12.75">
      <c r="A17" s="10" t="s">
        <v>34</v>
      </c>
      <c r="B17" s="12">
        <v>54.15</v>
      </c>
      <c r="C17" s="14">
        <f t="shared" si="0"/>
        <v>53.3825</v>
      </c>
    </row>
    <row r="18" spans="1:3" ht="12.75">
      <c r="A18" s="10" t="s">
        <v>35</v>
      </c>
      <c r="B18" s="12">
        <v>54.52</v>
      </c>
      <c r="C18" s="14">
        <f t="shared" si="0"/>
        <v>53.79</v>
      </c>
    </row>
    <row r="19" spans="1:3" ht="12.75">
      <c r="A19" s="10" t="s">
        <v>36</v>
      </c>
      <c r="B19" s="12">
        <v>53.92</v>
      </c>
      <c r="C19" s="14">
        <f t="shared" si="0"/>
        <v>54.325000000000003</v>
      </c>
    </row>
    <row r="20" spans="1:3" ht="12.75">
      <c r="A20" s="10" t="s">
        <v>37</v>
      </c>
      <c r="B20" s="12">
        <v>54.22</v>
      </c>
      <c r="C20" s="14">
        <f t="shared" si="0"/>
        <v>54.537500000000009</v>
      </c>
    </row>
    <row r="21" spans="1:3" ht="12.75">
      <c r="A21" s="10" t="s">
        <v>38</v>
      </c>
      <c r="B21" s="12">
        <v>53.34</v>
      </c>
      <c r="C21" s="14">
        <f t="shared" si="0"/>
        <v>54.202500000000001</v>
      </c>
    </row>
    <row r="22" spans="1:3" ht="12.75">
      <c r="A22" s="10" t="s">
        <v>39</v>
      </c>
      <c r="B22" s="12">
        <v>53.4</v>
      </c>
      <c r="C22" s="14">
        <f t="shared" si="0"/>
        <v>54</v>
      </c>
    </row>
    <row r="23" spans="1:3" ht="12.75">
      <c r="A23" s="10" t="s">
        <v>40</v>
      </c>
      <c r="B23" s="12">
        <v>52.03</v>
      </c>
      <c r="C23" s="14">
        <f t="shared" si="0"/>
        <v>53.720000000000006</v>
      </c>
    </row>
    <row r="24" spans="1:3" ht="12.75">
      <c r="A24" s="10" t="s">
        <v>41</v>
      </c>
      <c r="B24" s="12">
        <v>50.48</v>
      </c>
      <c r="C24" s="14">
        <f t="shared" si="0"/>
        <v>53.247500000000002</v>
      </c>
    </row>
    <row r="25" spans="1:3" ht="12.75">
      <c r="A25" s="10" t="s">
        <v>42</v>
      </c>
      <c r="B25" s="12">
        <v>49.53</v>
      </c>
      <c r="C25" s="14">
        <f t="shared" si="0"/>
        <v>52.3125</v>
      </c>
    </row>
    <row r="26" spans="1:3" ht="12.75">
      <c r="A26" s="10" t="s">
        <v>43</v>
      </c>
      <c r="B26" s="12">
        <v>48.18</v>
      </c>
      <c r="C26" s="14">
        <f t="shared" si="0"/>
        <v>51.36</v>
      </c>
    </row>
    <row r="27" spans="1:3" ht="12.75">
      <c r="A27" s="10" t="s">
        <v>44</v>
      </c>
      <c r="B27" s="12">
        <v>48.53</v>
      </c>
      <c r="C27" s="14">
        <f t="shared" si="0"/>
        <v>50.055</v>
      </c>
    </row>
    <row r="28" spans="1:3" ht="12.75">
      <c r="A28" s="10" t="s">
        <v>45</v>
      </c>
      <c r="B28" s="12">
        <v>48.18</v>
      </c>
      <c r="C28" s="14">
        <f t="shared" si="0"/>
        <v>49.18</v>
      </c>
    </row>
    <row r="29" spans="1:3" ht="12.75">
      <c r="A29" s="10" t="s">
        <v>46</v>
      </c>
      <c r="B29" s="12">
        <v>47.69</v>
      </c>
      <c r="C29" s="14">
        <f t="shared" si="0"/>
        <v>48.605000000000004</v>
      </c>
    </row>
    <row r="30" spans="1:3" ht="12.75">
      <c r="A30" s="10" t="s">
        <v>47</v>
      </c>
      <c r="B30" s="12">
        <v>47</v>
      </c>
      <c r="C30" s="14">
        <f t="shared" si="0"/>
        <v>48.145000000000003</v>
      </c>
    </row>
    <row r="31" spans="1:3" ht="12.75">
      <c r="A31" s="10" t="s">
        <v>48</v>
      </c>
      <c r="B31" s="12">
        <v>47.15</v>
      </c>
      <c r="C31" s="14">
        <f t="shared" si="0"/>
        <v>47.85</v>
      </c>
    </row>
    <row r="32" spans="1:3" ht="12.75">
      <c r="A32" s="10" t="s">
        <v>49</v>
      </c>
      <c r="B32" s="12">
        <v>46.08</v>
      </c>
      <c r="C32" s="14">
        <f t="shared" si="0"/>
        <v>47.505000000000003</v>
      </c>
    </row>
    <row r="33" spans="1:3" ht="12.75">
      <c r="A33" s="10" t="s">
        <v>50</v>
      </c>
      <c r="B33" s="12">
        <v>43.6</v>
      </c>
      <c r="C33" s="14">
        <f t="shared" si="0"/>
        <v>46.980000000000004</v>
      </c>
    </row>
    <row r="34" spans="1:3" ht="12.75">
      <c r="A34" s="10" t="s">
        <v>51</v>
      </c>
      <c r="B34" s="12">
        <v>43.97</v>
      </c>
      <c r="C34" s="14">
        <f t="shared" si="0"/>
        <v>45.957500000000003</v>
      </c>
    </row>
    <row r="35" spans="1:3" ht="12.75">
      <c r="A35" s="10" t="s">
        <v>52</v>
      </c>
      <c r="B35" s="12">
        <v>44.44</v>
      </c>
      <c r="C35" s="14">
        <f t="shared" si="0"/>
        <v>45.199999999999996</v>
      </c>
    </row>
    <row r="36" spans="1:3" ht="12.75">
      <c r="A36" s="10" t="s">
        <v>53</v>
      </c>
      <c r="B36" s="12">
        <v>46.92</v>
      </c>
      <c r="C36" s="14">
        <f t="shared" si="0"/>
        <v>44.522500000000001</v>
      </c>
    </row>
    <row r="37" spans="1:3" ht="12.75">
      <c r="A37" s="10" t="s">
        <v>54</v>
      </c>
      <c r="B37" s="12">
        <v>49.55</v>
      </c>
      <c r="C37" s="14">
        <f t="shared" si="0"/>
        <v>44.732500000000002</v>
      </c>
    </row>
    <row r="38" spans="1:3" ht="12.75">
      <c r="A38" s="10" t="s">
        <v>55</v>
      </c>
      <c r="B38" s="12">
        <v>47.74</v>
      </c>
      <c r="C38" s="14">
        <f t="shared" si="0"/>
        <v>46.22</v>
      </c>
    </row>
    <row r="39" spans="1:3" ht="12.75">
      <c r="A39" s="10" t="s">
        <v>56</v>
      </c>
      <c r="B39" s="12">
        <v>47.7</v>
      </c>
      <c r="C39" s="14">
        <f t="shared" si="0"/>
        <v>47.162500000000001</v>
      </c>
    </row>
    <row r="40" spans="1:3" ht="12.75">
      <c r="A40" s="10" t="s">
        <v>57</v>
      </c>
      <c r="B40" s="12">
        <v>47.77</v>
      </c>
      <c r="C40" s="14">
        <f t="shared" si="0"/>
        <v>47.977500000000006</v>
      </c>
    </row>
    <row r="41" spans="1:3" ht="12.75">
      <c r="A41" s="10" t="s">
        <v>58</v>
      </c>
      <c r="B41" s="12">
        <v>47.4</v>
      </c>
      <c r="C41" s="14">
        <f t="shared" si="0"/>
        <v>48.190000000000005</v>
      </c>
    </row>
    <row r="42" spans="1:3" ht="12.75">
      <c r="B42" s="13">
        <f>AVERAGE(B23:B41)</f>
        <v>47.575789473684203</v>
      </c>
      <c r="C42" s="14">
        <f t="shared" si="0"/>
        <v>47.652500000000003</v>
      </c>
    </row>
  </sheetData>
  <pageMargins left="0.7" right="0.7" top="0.75" bottom="0.75" header="0.3" footer="0.3"/>
  <pageSetup orientation="portrait" r:id="rId1"/>
  <ignoredErrors>
    <ignoredError sqref="C6:C41" formulaRange="1"/>
  </ignoredErrors>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dimension ref="A1:N23"/>
  <sheetViews>
    <sheetView workbookViewId="0">
      <selection activeCell="M35" sqref="M35"/>
    </sheetView>
  </sheetViews>
  <sheetFormatPr defaultRowHeight="12.75"/>
  <cols>
    <col min="2" max="2" width="17.28515625" bestFit="1" customWidth="1"/>
  </cols>
  <sheetData>
    <row r="1" spans="1:14" ht="12.75" customHeight="1">
      <c r="A1" s="209" t="s">
        <v>122</v>
      </c>
      <c r="B1" s="210"/>
      <c r="C1" s="210"/>
      <c r="D1" s="210"/>
      <c r="E1" s="210"/>
      <c r="F1" s="210"/>
      <c r="G1" s="210"/>
      <c r="H1" s="210"/>
      <c r="I1" s="210"/>
      <c r="J1" s="210"/>
      <c r="K1" s="210"/>
      <c r="L1" s="210"/>
      <c r="M1" s="210"/>
      <c r="N1" s="211"/>
    </row>
    <row r="2" spans="1:14" ht="12.75" customHeight="1">
      <c r="A2" s="212"/>
      <c r="B2" s="213"/>
      <c r="C2" s="213"/>
      <c r="D2" s="213"/>
      <c r="E2" s="213"/>
      <c r="F2" s="213"/>
      <c r="G2" s="213"/>
      <c r="H2" s="213"/>
      <c r="I2" s="213"/>
      <c r="J2" s="213"/>
      <c r="K2" s="213"/>
      <c r="L2" s="213"/>
      <c r="M2" s="213"/>
      <c r="N2" s="214"/>
    </row>
    <row r="3" spans="1:14">
      <c r="A3" s="88"/>
      <c r="B3" s="89" t="s">
        <v>123</v>
      </c>
      <c r="C3" s="90" t="s">
        <v>121</v>
      </c>
      <c r="D3" s="215" t="s">
        <v>124</v>
      </c>
      <c r="E3" s="215"/>
      <c r="F3" s="90" t="s">
        <v>125</v>
      </c>
      <c r="G3" s="90" t="s">
        <v>126</v>
      </c>
      <c r="H3" s="90" t="s">
        <v>127</v>
      </c>
      <c r="I3" s="90" t="s">
        <v>128</v>
      </c>
      <c r="J3" s="90" t="s">
        <v>129</v>
      </c>
      <c r="K3" s="90" t="s">
        <v>130</v>
      </c>
      <c r="L3" s="90" t="s">
        <v>131</v>
      </c>
      <c r="M3" s="90" t="s">
        <v>132</v>
      </c>
      <c r="N3" s="91" t="s">
        <v>133</v>
      </c>
    </row>
    <row r="4" spans="1:14">
      <c r="A4" s="92"/>
      <c r="B4" s="78" t="s">
        <v>134</v>
      </c>
      <c r="C4" s="79" t="s">
        <v>135</v>
      </c>
      <c r="D4" s="96" t="s">
        <v>136</v>
      </c>
      <c r="E4" s="80" t="s">
        <v>137</v>
      </c>
      <c r="F4" s="81" t="s">
        <v>138</v>
      </c>
      <c r="G4" s="79" t="s">
        <v>139</v>
      </c>
      <c r="H4" s="79" t="s">
        <v>140</v>
      </c>
      <c r="I4" s="79" t="s">
        <v>141</v>
      </c>
      <c r="J4" s="79" t="s">
        <v>142</v>
      </c>
      <c r="K4" s="79">
        <v>34797</v>
      </c>
      <c r="L4" s="79" t="s">
        <v>143</v>
      </c>
      <c r="M4" s="82">
        <v>39993</v>
      </c>
      <c r="N4" s="93">
        <v>0.77828703703703705</v>
      </c>
    </row>
    <row r="5" spans="1:14">
      <c r="A5" s="92"/>
      <c r="B5" s="78" t="s">
        <v>134</v>
      </c>
      <c r="C5" s="79" t="s">
        <v>144</v>
      </c>
      <c r="D5" s="96" t="s">
        <v>145</v>
      </c>
      <c r="E5" s="80" t="s">
        <v>137</v>
      </c>
      <c r="F5" s="81" t="s">
        <v>146</v>
      </c>
      <c r="G5" s="79" t="s">
        <v>147</v>
      </c>
      <c r="H5" s="79" t="s">
        <v>148</v>
      </c>
      <c r="I5" s="79" t="s">
        <v>149</v>
      </c>
      <c r="J5" s="79" t="s">
        <v>150</v>
      </c>
      <c r="K5" s="79">
        <v>65312</v>
      </c>
      <c r="L5" s="79" t="s">
        <v>143</v>
      </c>
      <c r="M5" s="82">
        <v>39993</v>
      </c>
      <c r="N5" s="93">
        <v>0.77828703703703705</v>
      </c>
    </row>
    <row r="6" spans="1:14">
      <c r="A6" s="92"/>
      <c r="B6" s="78" t="s">
        <v>134</v>
      </c>
      <c r="C6" s="79" t="s">
        <v>151</v>
      </c>
      <c r="D6" s="96" t="s">
        <v>152</v>
      </c>
      <c r="E6" s="80" t="s">
        <v>137</v>
      </c>
      <c r="F6" s="81" t="s">
        <v>153</v>
      </c>
      <c r="G6" s="79" t="s">
        <v>154</v>
      </c>
      <c r="H6" s="79" t="s">
        <v>155</v>
      </c>
      <c r="I6" s="79" t="s">
        <v>156</v>
      </c>
      <c r="J6" s="79" t="s">
        <v>157</v>
      </c>
      <c r="K6" s="79">
        <v>19409</v>
      </c>
      <c r="L6" s="79" t="s">
        <v>143</v>
      </c>
      <c r="M6" s="82">
        <v>39993</v>
      </c>
      <c r="N6" s="93">
        <v>0.77828703703703705</v>
      </c>
    </row>
    <row r="7" spans="1:14">
      <c r="A7" s="92"/>
      <c r="B7" s="78" t="s">
        <v>134</v>
      </c>
      <c r="C7" s="79" t="s">
        <v>158</v>
      </c>
      <c r="D7" s="96" t="s">
        <v>159</v>
      </c>
      <c r="E7" s="80" t="s">
        <v>137</v>
      </c>
      <c r="F7" s="81" t="s">
        <v>160</v>
      </c>
      <c r="G7" s="79" t="s">
        <v>161</v>
      </c>
      <c r="H7" s="79" t="s">
        <v>162</v>
      </c>
      <c r="I7" s="79" t="s">
        <v>163</v>
      </c>
      <c r="J7" s="79" t="s">
        <v>164</v>
      </c>
      <c r="K7" s="79">
        <v>243424</v>
      </c>
      <c r="L7" s="79" t="s">
        <v>143</v>
      </c>
      <c r="M7" s="82">
        <v>39993</v>
      </c>
      <c r="N7" s="93">
        <v>0.77828703703703705</v>
      </c>
    </row>
    <row r="8" spans="1:14">
      <c r="A8" s="92"/>
      <c r="B8" s="78" t="s">
        <v>134</v>
      </c>
      <c r="C8" s="79" t="s">
        <v>165</v>
      </c>
      <c r="D8" s="96" t="s">
        <v>166</v>
      </c>
      <c r="E8" s="80" t="s">
        <v>137</v>
      </c>
      <c r="F8" s="81" t="s">
        <v>167</v>
      </c>
      <c r="G8" s="79" t="s">
        <v>168</v>
      </c>
      <c r="H8" s="79" t="s">
        <v>168</v>
      </c>
      <c r="I8" s="79" t="s">
        <v>169</v>
      </c>
      <c r="J8" s="79" t="s">
        <v>170</v>
      </c>
      <c r="K8" s="79">
        <v>25436</v>
      </c>
      <c r="L8" s="79" t="s">
        <v>143</v>
      </c>
      <c r="M8" s="82">
        <v>39993</v>
      </c>
      <c r="N8" s="93">
        <v>0.77828703703703705</v>
      </c>
    </row>
    <row r="9" spans="1:14">
      <c r="A9" s="92"/>
      <c r="B9" s="78" t="s">
        <v>134</v>
      </c>
      <c r="C9" s="79" t="s">
        <v>171</v>
      </c>
      <c r="D9" s="96" t="s">
        <v>172</v>
      </c>
      <c r="E9" s="80" t="s">
        <v>137</v>
      </c>
      <c r="F9" s="81" t="s">
        <v>173</v>
      </c>
      <c r="G9" s="79" t="s">
        <v>163</v>
      </c>
      <c r="H9" s="79" t="s">
        <v>174</v>
      </c>
      <c r="I9" s="79" t="s">
        <v>175</v>
      </c>
      <c r="J9" s="79" t="s">
        <v>176</v>
      </c>
      <c r="K9" s="79">
        <v>17571</v>
      </c>
      <c r="L9" s="79" t="s">
        <v>143</v>
      </c>
      <c r="M9" s="82">
        <v>39993</v>
      </c>
      <c r="N9" s="93">
        <v>0.77828703703703705</v>
      </c>
    </row>
    <row r="10" spans="1:14">
      <c r="A10" s="92"/>
      <c r="B10" s="78" t="s">
        <v>134</v>
      </c>
      <c r="C10" s="79" t="s">
        <v>177</v>
      </c>
      <c r="D10" s="96" t="s">
        <v>178</v>
      </c>
      <c r="E10" s="80" t="s">
        <v>137</v>
      </c>
      <c r="F10" s="81" t="s">
        <v>179</v>
      </c>
      <c r="G10" s="79" t="s">
        <v>180</v>
      </c>
      <c r="H10" s="79" t="s">
        <v>180</v>
      </c>
      <c r="I10" s="79" t="s">
        <v>180</v>
      </c>
      <c r="J10" s="79" t="s">
        <v>181</v>
      </c>
      <c r="K10" s="79">
        <v>10222</v>
      </c>
      <c r="L10" s="79" t="s">
        <v>143</v>
      </c>
      <c r="M10" s="82">
        <v>39993</v>
      </c>
      <c r="N10" s="93">
        <v>0.77828703703703705</v>
      </c>
    </row>
    <row r="11" spans="1:14">
      <c r="A11" s="92"/>
      <c r="B11" s="78" t="s">
        <v>134</v>
      </c>
      <c r="C11" s="79" t="s">
        <v>182</v>
      </c>
      <c r="D11" s="96" t="s">
        <v>183</v>
      </c>
      <c r="E11" s="80" t="s">
        <v>137</v>
      </c>
      <c r="F11" s="81" t="s">
        <v>184</v>
      </c>
      <c r="G11" s="79" t="s">
        <v>185</v>
      </c>
      <c r="H11" s="79" t="s">
        <v>186</v>
      </c>
      <c r="I11" s="79" t="s">
        <v>187</v>
      </c>
      <c r="J11" s="79" t="s">
        <v>188</v>
      </c>
      <c r="K11" s="79">
        <v>15268</v>
      </c>
      <c r="L11" s="79" t="s">
        <v>143</v>
      </c>
      <c r="M11" s="82">
        <v>39993</v>
      </c>
      <c r="N11" s="93">
        <v>0.77828703703703705</v>
      </c>
    </row>
    <row r="12" spans="1:14">
      <c r="A12" s="92"/>
      <c r="B12" s="78" t="s">
        <v>134</v>
      </c>
      <c r="C12" s="79" t="s">
        <v>189</v>
      </c>
      <c r="D12" s="96" t="s">
        <v>190</v>
      </c>
      <c r="E12" s="80" t="s">
        <v>137</v>
      </c>
      <c r="F12" s="81" t="s">
        <v>191</v>
      </c>
      <c r="G12" s="79" t="s">
        <v>190</v>
      </c>
      <c r="H12" s="79" t="s">
        <v>190</v>
      </c>
      <c r="I12" s="79" t="s">
        <v>190</v>
      </c>
      <c r="J12" s="79" t="s">
        <v>192</v>
      </c>
      <c r="K12" s="79">
        <v>5</v>
      </c>
      <c r="L12" s="79" t="s">
        <v>143</v>
      </c>
      <c r="M12" s="82">
        <v>39993</v>
      </c>
      <c r="N12" s="93">
        <v>0.77828703703703705</v>
      </c>
    </row>
    <row r="13" spans="1:14">
      <c r="A13" s="92"/>
      <c r="B13" s="78" t="s">
        <v>134</v>
      </c>
      <c r="C13" s="79" t="s">
        <v>193</v>
      </c>
      <c r="D13" s="96" t="s">
        <v>194</v>
      </c>
      <c r="E13" s="80" t="s">
        <v>137</v>
      </c>
      <c r="F13" s="81" t="s">
        <v>173</v>
      </c>
      <c r="G13" s="79" t="s">
        <v>194</v>
      </c>
      <c r="H13" s="79" t="s">
        <v>194</v>
      </c>
      <c r="I13" s="79" t="s">
        <v>194</v>
      </c>
      <c r="J13" s="79" t="s">
        <v>192</v>
      </c>
      <c r="K13" s="79">
        <v>2</v>
      </c>
      <c r="L13" s="79" t="s">
        <v>143</v>
      </c>
      <c r="M13" s="82">
        <v>39993</v>
      </c>
      <c r="N13" s="93">
        <v>0.77828703703703705</v>
      </c>
    </row>
    <row r="14" spans="1:14">
      <c r="A14" s="92"/>
      <c r="B14" s="78" t="s">
        <v>134</v>
      </c>
      <c r="C14" s="79" t="s">
        <v>195</v>
      </c>
      <c r="D14" s="96" t="s">
        <v>196</v>
      </c>
      <c r="E14" s="80" t="s">
        <v>137</v>
      </c>
      <c r="F14" s="81" t="s">
        <v>197</v>
      </c>
      <c r="G14" s="79" t="s">
        <v>198</v>
      </c>
      <c r="H14" s="79" t="s">
        <v>198</v>
      </c>
      <c r="I14" s="79" t="s">
        <v>199</v>
      </c>
      <c r="J14" s="79" t="s">
        <v>200</v>
      </c>
      <c r="K14" s="79">
        <v>16932</v>
      </c>
      <c r="L14" s="79" t="s">
        <v>143</v>
      </c>
      <c r="M14" s="82">
        <v>39993</v>
      </c>
      <c r="N14" s="93">
        <v>0.77828703703703705</v>
      </c>
    </row>
    <row r="15" spans="1:14">
      <c r="A15" s="92"/>
      <c r="B15" s="78" t="s">
        <v>134</v>
      </c>
      <c r="C15" s="79" t="s">
        <v>201</v>
      </c>
      <c r="D15" s="96" t="s">
        <v>202</v>
      </c>
      <c r="E15" s="80" t="s">
        <v>137</v>
      </c>
      <c r="F15" s="81" t="s">
        <v>191</v>
      </c>
      <c r="G15" s="79" t="s">
        <v>202</v>
      </c>
      <c r="H15" s="79" t="s">
        <v>202</v>
      </c>
      <c r="I15" s="79" t="s">
        <v>202</v>
      </c>
      <c r="J15" s="79" t="s">
        <v>192</v>
      </c>
      <c r="K15" s="79">
        <v>26</v>
      </c>
      <c r="L15" s="79" t="s">
        <v>143</v>
      </c>
      <c r="M15" s="82">
        <v>39993</v>
      </c>
      <c r="N15" s="93">
        <v>0.77828703703703705</v>
      </c>
    </row>
    <row r="16" spans="1:14">
      <c r="A16" s="92"/>
      <c r="B16" s="78" t="s">
        <v>134</v>
      </c>
      <c r="C16" s="79" t="s">
        <v>203</v>
      </c>
      <c r="D16" s="96" t="s">
        <v>198</v>
      </c>
      <c r="E16" s="80" t="s">
        <v>137</v>
      </c>
      <c r="F16" s="81" t="s">
        <v>191</v>
      </c>
      <c r="G16" s="79" t="s">
        <v>198</v>
      </c>
      <c r="H16" s="79" t="s">
        <v>198</v>
      </c>
      <c r="I16" s="79" t="s">
        <v>198</v>
      </c>
      <c r="J16" s="79" t="s">
        <v>192</v>
      </c>
      <c r="K16" s="79">
        <v>22</v>
      </c>
      <c r="L16" s="79" t="s">
        <v>143</v>
      </c>
      <c r="M16" s="82">
        <v>39993</v>
      </c>
      <c r="N16" s="93">
        <v>0.77828703703703705</v>
      </c>
    </row>
    <row r="17" spans="1:14">
      <c r="A17" s="92"/>
      <c r="B17" s="78" t="s">
        <v>134</v>
      </c>
      <c r="C17" s="79" t="s">
        <v>204</v>
      </c>
      <c r="D17" s="96" t="s">
        <v>205</v>
      </c>
      <c r="E17" s="80" t="s">
        <v>137</v>
      </c>
      <c r="F17" s="81" t="s">
        <v>197</v>
      </c>
      <c r="G17" s="79" t="s">
        <v>205</v>
      </c>
      <c r="H17" s="79" t="s">
        <v>205</v>
      </c>
      <c r="I17" s="79" t="s">
        <v>205</v>
      </c>
      <c r="J17" s="79" t="s">
        <v>192</v>
      </c>
      <c r="K17" s="79">
        <v>0</v>
      </c>
      <c r="L17" s="79" t="s">
        <v>143</v>
      </c>
      <c r="M17" s="82">
        <v>39993</v>
      </c>
      <c r="N17" s="93">
        <v>0.77828703703703705</v>
      </c>
    </row>
    <row r="18" spans="1:14">
      <c r="A18" s="92"/>
      <c r="B18" s="78" t="s">
        <v>134</v>
      </c>
      <c r="C18" s="79" t="s">
        <v>206</v>
      </c>
      <c r="D18" s="96" t="s">
        <v>205</v>
      </c>
      <c r="E18" s="80" t="s">
        <v>137</v>
      </c>
      <c r="F18" s="81" t="s">
        <v>146</v>
      </c>
      <c r="G18" s="79" t="s">
        <v>205</v>
      </c>
      <c r="H18" s="79" t="s">
        <v>205</v>
      </c>
      <c r="I18" s="79" t="s">
        <v>205</v>
      </c>
      <c r="J18" s="79" t="s">
        <v>192</v>
      </c>
      <c r="K18" s="79">
        <v>7</v>
      </c>
      <c r="L18" s="79" t="s">
        <v>143</v>
      </c>
      <c r="M18" s="82">
        <v>39993</v>
      </c>
      <c r="N18" s="93">
        <v>0.77828703703703705</v>
      </c>
    </row>
    <row r="19" spans="1:14">
      <c r="A19" s="92"/>
      <c r="B19" s="78" t="s">
        <v>134</v>
      </c>
      <c r="C19" s="79" t="s">
        <v>207</v>
      </c>
      <c r="D19" s="96" t="s">
        <v>205</v>
      </c>
      <c r="E19" s="80" t="s">
        <v>137</v>
      </c>
      <c r="F19" s="81" t="s">
        <v>146</v>
      </c>
      <c r="G19" s="79" t="s">
        <v>205</v>
      </c>
      <c r="H19" s="79" t="s">
        <v>205</v>
      </c>
      <c r="I19" s="79" t="s">
        <v>205</v>
      </c>
      <c r="J19" s="79" t="s">
        <v>192</v>
      </c>
      <c r="K19" s="79">
        <v>0</v>
      </c>
      <c r="L19" s="79" t="s">
        <v>143</v>
      </c>
      <c r="M19" s="82">
        <v>39993</v>
      </c>
      <c r="N19" s="93">
        <v>0.77828703703703705</v>
      </c>
    </row>
    <row r="20" spans="1:14">
      <c r="A20" s="92"/>
      <c r="B20" s="78" t="s">
        <v>134</v>
      </c>
      <c r="C20" s="79" t="s">
        <v>208</v>
      </c>
      <c r="D20" s="96" t="s">
        <v>209</v>
      </c>
      <c r="E20" s="80" t="s">
        <v>137</v>
      </c>
      <c r="F20" s="81" t="s">
        <v>210</v>
      </c>
      <c r="G20" s="79" t="s">
        <v>209</v>
      </c>
      <c r="H20" s="79" t="s">
        <v>209</v>
      </c>
      <c r="I20" s="79" t="s">
        <v>209</v>
      </c>
      <c r="J20" s="79" t="s">
        <v>192</v>
      </c>
      <c r="K20" s="79">
        <v>0</v>
      </c>
      <c r="L20" s="79" t="s">
        <v>143</v>
      </c>
      <c r="M20" s="82">
        <v>39993</v>
      </c>
      <c r="N20" s="93">
        <v>0.77828703703703705</v>
      </c>
    </row>
    <row r="21" spans="1:14">
      <c r="A21" s="92"/>
      <c r="B21" s="78" t="s">
        <v>134</v>
      </c>
      <c r="C21" s="79" t="s">
        <v>211</v>
      </c>
      <c r="D21" s="96" t="s">
        <v>212</v>
      </c>
      <c r="E21" s="80" t="s">
        <v>137</v>
      </c>
      <c r="F21" s="81" t="s">
        <v>173</v>
      </c>
      <c r="G21" s="79" t="s">
        <v>212</v>
      </c>
      <c r="H21" s="79" t="s">
        <v>212</v>
      </c>
      <c r="I21" s="79" t="s">
        <v>212</v>
      </c>
      <c r="J21" s="79" t="s">
        <v>192</v>
      </c>
      <c r="K21" s="79">
        <v>434</v>
      </c>
      <c r="L21" s="79" t="s">
        <v>143</v>
      </c>
      <c r="M21" s="82">
        <v>39993</v>
      </c>
      <c r="N21" s="93">
        <v>0.77828703703703705</v>
      </c>
    </row>
    <row r="22" spans="1:14">
      <c r="A22" s="92"/>
      <c r="B22" s="78" t="s">
        <v>134</v>
      </c>
      <c r="C22" s="79" t="s">
        <v>213</v>
      </c>
      <c r="D22" s="96" t="s">
        <v>202</v>
      </c>
      <c r="E22" s="80" t="s">
        <v>137</v>
      </c>
      <c r="F22" s="81" t="s">
        <v>153</v>
      </c>
      <c r="G22" s="79" t="s">
        <v>202</v>
      </c>
      <c r="H22" s="79" t="s">
        <v>202</v>
      </c>
      <c r="I22" s="79" t="s">
        <v>202</v>
      </c>
      <c r="J22" s="79" t="s">
        <v>192</v>
      </c>
      <c r="K22" s="79">
        <v>1</v>
      </c>
      <c r="L22" s="79" t="s">
        <v>143</v>
      </c>
      <c r="M22" s="82">
        <v>39993</v>
      </c>
      <c r="N22" s="93">
        <v>0.77828703703703705</v>
      </c>
    </row>
    <row r="23" spans="1:14">
      <c r="A23" s="94"/>
      <c r="B23" s="83" t="s">
        <v>134</v>
      </c>
      <c r="C23" s="84" t="s">
        <v>214</v>
      </c>
      <c r="D23" s="97" t="s">
        <v>202</v>
      </c>
      <c r="E23" s="85" t="s">
        <v>137</v>
      </c>
      <c r="F23" s="86" t="s">
        <v>215</v>
      </c>
      <c r="G23" s="84" t="s">
        <v>202</v>
      </c>
      <c r="H23" s="84" t="s">
        <v>202</v>
      </c>
      <c r="I23" s="84" t="s">
        <v>202</v>
      </c>
      <c r="J23" s="84" t="s">
        <v>192</v>
      </c>
      <c r="K23" s="84">
        <v>9</v>
      </c>
      <c r="L23" s="84" t="s">
        <v>143</v>
      </c>
      <c r="M23" s="87">
        <v>39993</v>
      </c>
      <c r="N23" s="95">
        <v>0.77828703703703705</v>
      </c>
    </row>
  </sheetData>
  <mergeCells count="3">
    <mergeCell ref="A1:N1"/>
    <mergeCell ref="A2:N2"/>
    <mergeCell ref="D3:E3"/>
  </mergeCells>
  <hyperlinks>
    <hyperlink ref="B4" display="SOYBEANS (DAY)"/>
    <hyperlink ref="B5" display="SOYBEANS (DAY)"/>
    <hyperlink ref="B6" display="SOYBEANS (DAY)"/>
    <hyperlink ref="B7" display="SOYBEANS (DAY)"/>
    <hyperlink ref="B8" display="SOYBEANS (DAY)"/>
    <hyperlink ref="B9" display="SOYBEANS (DAY)"/>
    <hyperlink ref="B10" display="SOYBEANS (DAY)"/>
    <hyperlink ref="B11" display="SOYBEANS (DAY)"/>
    <hyperlink ref="B12" display="SOYBEANS (DAY)"/>
    <hyperlink ref="B13" display="SOYBEANS (DAY)"/>
    <hyperlink ref="B14" display="SOYBEANS (DAY)"/>
    <hyperlink ref="B15" display="SOYBEANS (DAY)"/>
    <hyperlink ref="B16" display="SOYBEANS (DAY)"/>
    <hyperlink ref="B17" display="SOYBEANS (DAY)"/>
    <hyperlink ref="B18" display="SOYBEANS (DAY)"/>
    <hyperlink ref="B19" display="SOYBEANS (DAY)"/>
    <hyperlink ref="B20" display="SOYBEANS (DAY)"/>
    <hyperlink ref="B21" display="SOYBEANS (DAY)"/>
    <hyperlink ref="B22" display="SOYBEANS (DAY)"/>
    <hyperlink ref="B23" display="SOYBEANS (DAY)"/>
  </hyperlinks>
  <pageMargins left="0.7" right="0.7" top="0.75" bottom="0.75" header="0.3" footer="0.3"/>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dimension ref="A1"/>
  <sheetViews>
    <sheetView workbookViewId="0"/>
  </sheetViews>
  <sheetFormatPr defaultRowHeight="12.75"/>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dimension ref="A1:K14"/>
  <sheetViews>
    <sheetView workbookViewId="0">
      <selection activeCell="B14" sqref="B14"/>
    </sheetView>
  </sheetViews>
  <sheetFormatPr defaultRowHeight="12.75"/>
  <sheetData>
    <row r="1" spans="1:11">
      <c r="A1" s="109"/>
      <c r="B1" s="109">
        <v>2011</v>
      </c>
      <c r="C1" s="109">
        <v>2010</v>
      </c>
      <c r="D1" s="109">
        <v>2009</v>
      </c>
      <c r="E1" s="109">
        <v>2008</v>
      </c>
      <c r="F1" s="109">
        <v>2007</v>
      </c>
      <c r="G1" s="109">
        <v>2006</v>
      </c>
      <c r="H1" t="s">
        <v>12</v>
      </c>
    </row>
    <row r="2" spans="1:11">
      <c r="A2" s="109" t="s">
        <v>224</v>
      </c>
      <c r="B2" s="121">
        <v>221.06200000000001</v>
      </c>
      <c r="C2" s="121">
        <v>217.58699999999999</v>
      </c>
      <c r="D2" s="109">
        <v>212.2</v>
      </c>
      <c r="E2" s="109">
        <v>212.5</v>
      </c>
      <c r="F2" s="109">
        <v>203.2</v>
      </c>
      <c r="G2" s="109">
        <v>199</v>
      </c>
      <c r="H2">
        <f>AVERAGE(D2:G2)</f>
        <v>206.72499999999999</v>
      </c>
    </row>
    <row r="3" spans="1:11">
      <c r="A3" s="109" t="s">
        <v>225</v>
      </c>
      <c r="B3" s="121">
        <v>222.27</v>
      </c>
      <c r="C3" s="121">
        <v>217.59100000000001</v>
      </c>
      <c r="D3" s="109">
        <v>213</v>
      </c>
      <c r="E3" s="109">
        <v>212.6</v>
      </c>
      <c r="F3" s="109">
        <v>203.9</v>
      </c>
      <c r="G3" s="109">
        <v>199.1</v>
      </c>
      <c r="H3">
        <f t="shared" ref="H3:H13" si="0">AVERAGE(D3:G3)</f>
        <v>207.15</v>
      </c>
    </row>
    <row r="4" spans="1:11">
      <c r="A4" s="109" t="s">
        <v>226</v>
      </c>
      <c r="B4" s="121">
        <v>223.49</v>
      </c>
      <c r="C4" s="121">
        <v>217.72900000000001</v>
      </c>
      <c r="D4" s="109">
        <v>212.7</v>
      </c>
      <c r="E4" s="109">
        <v>213.3</v>
      </c>
      <c r="F4" s="109">
        <v>205.1</v>
      </c>
      <c r="G4" s="109">
        <v>199.8</v>
      </c>
      <c r="H4">
        <f t="shared" si="0"/>
        <v>207.72500000000002</v>
      </c>
    </row>
    <row r="5" spans="1:11">
      <c r="A5" s="109" t="s">
        <v>227</v>
      </c>
      <c r="B5" s="121">
        <v>224.43299999999999</v>
      </c>
      <c r="C5" s="121">
        <v>217.57900000000001</v>
      </c>
      <c r="D5" s="109">
        <v>212.7</v>
      </c>
      <c r="E5" s="109">
        <v>213.7</v>
      </c>
      <c r="F5" s="109">
        <v>206</v>
      </c>
      <c r="G5" s="109">
        <v>201</v>
      </c>
      <c r="H5">
        <f t="shared" si="0"/>
        <v>208.35</v>
      </c>
    </row>
    <row r="6" spans="1:11">
      <c r="A6" s="109" t="s">
        <v>113</v>
      </c>
      <c r="B6" s="121">
        <v>224.8</v>
      </c>
      <c r="C6" s="121">
        <v>217.22399999999999</v>
      </c>
      <c r="D6" s="109">
        <v>212.9</v>
      </c>
      <c r="E6" s="109">
        <v>211</v>
      </c>
      <c r="F6" s="109">
        <v>207.4</v>
      </c>
      <c r="G6" s="109">
        <v>201.9</v>
      </c>
      <c r="H6">
        <f t="shared" si="0"/>
        <v>208.29999999999998</v>
      </c>
    </row>
    <row r="7" spans="1:11">
      <c r="A7" s="109" t="s">
        <v>228</v>
      </c>
      <c r="B7" s="121">
        <v>224.304</v>
      </c>
      <c r="C7" s="121">
        <v>216.929</v>
      </c>
      <c r="D7" s="109">
        <v>214.5</v>
      </c>
      <c r="E7" s="109">
        <v>217.4</v>
      </c>
      <c r="F7" s="109">
        <v>207.8</v>
      </c>
      <c r="G7" s="109">
        <v>202.3</v>
      </c>
      <c r="H7">
        <f t="shared" si="0"/>
        <v>210.5</v>
      </c>
      <c r="K7" s="128" t="s">
        <v>241</v>
      </c>
    </row>
    <row r="8" spans="1:11">
      <c r="A8" s="109" t="s">
        <v>229</v>
      </c>
      <c r="B8" s="121">
        <v>225.42500000000001</v>
      </c>
      <c r="C8" s="121">
        <v>217.59700000000001</v>
      </c>
      <c r="D8" s="109">
        <v>214.5</v>
      </c>
      <c r="E8" s="109">
        <v>219.2</v>
      </c>
      <c r="F8" s="109">
        <v>208</v>
      </c>
      <c r="G8" s="109">
        <v>203.2</v>
      </c>
      <c r="H8">
        <f t="shared" si="0"/>
        <v>211.22500000000002</v>
      </c>
      <c r="K8" s="128"/>
    </row>
    <row r="9" spans="1:11">
      <c r="A9" s="109" t="s">
        <v>230</v>
      </c>
      <c r="B9" s="121">
        <v>226.268</v>
      </c>
      <c r="C9" s="121">
        <v>218.15</v>
      </c>
      <c r="D9" s="109">
        <v>215.4</v>
      </c>
      <c r="E9" s="109">
        <v>218.9</v>
      </c>
      <c r="F9" s="109">
        <v>207.7</v>
      </c>
      <c r="G9" s="109">
        <v>203.7</v>
      </c>
      <c r="H9">
        <f t="shared" si="0"/>
        <v>211.42500000000001</v>
      </c>
      <c r="K9" s="128"/>
    </row>
    <row r="10" spans="1:11">
      <c r="A10" s="109" t="s">
        <v>231</v>
      </c>
      <c r="B10" s="121">
        <v>226.95500000000001</v>
      </c>
      <c r="C10" s="121">
        <v>218.37200000000001</v>
      </c>
      <c r="D10" s="109">
        <v>215.8</v>
      </c>
      <c r="E10" s="109">
        <v>218.8</v>
      </c>
      <c r="F10" s="109">
        <v>208.3</v>
      </c>
      <c r="G10" s="109">
        <v>202.7</v>
      </c>
      <c r="H10">
        <f t="shared" si="0"/>
        <v>211.40000000000003</v>
      </c>
      <c r="K10" s="128"/>
    </row>
    <row r="11" spans="1:11">
      <c r="A11" s="109" t="s">
        <v>232</v>
      </c>
      <c r="B11" s="121">
        <v>226.76300000000001</v>
      </c>
      <c r="C11" s="121">
        <v>218.87899999999999</v>
      </c>
      <c r="D11" s="109">
        <v>216.4</v>
      </c>
      <c r="E11" s="109">
        <v>216.9</v>
      </c>
      <c r="F11" s="109">
        <v>212.5</v>
      </c>
      <c r="G11" s="109">
        <v>201.8</v>
      </c>
      <c r="H11">
        <f t="shared" si="0"/>
        <v>211.89999999999998</v>
      </c>
    </row>
    <row r="12" spans="1:11">
      <c r="A12" s="109" t="s">
        <v>233</v>
      </c>
      <c r="B12" s="121">
        <v>226.72</v>
      </c>
      <c r="C12" s="122">
        <v>219.14599999999999</v>
      </c>
      <c r="D12" s="69">
        <v>217.25</v>
      </c>
      <c r="E12" s="109">
        <v>213.3</v>
      </c>
      <c r="F12" s="109">
        <v>210.9</v>
      </c>
      <c r="G12" s="109">
        <v>201.9</v>
      </c>
      <c r="H12">
        <f t="shared" si="0"/>
        <v>210.83750000000001</v>
      </c>
    </row>
    <row r="13" spans="1:11">
      <c r="A13" s="109" t="s">
        <v>234</v>
      </c>
      <c r="B13" s="121">
        <v>226.74700000000001</v>
      </c>
      <c r="C13" s="122">
        <v>220.25200000000001</v>
      </c>
      <c r="D13" s="69">
        <v>217.541</v>
      </c>
      <c r="E13" s="109">
        <v>211.6</v>
      </c>
      <c r="F13" s="109">
        <v>211.7</v>
      </c>
      <c r="G13" s="109">
        <v>202.8</v>
      </c>
      <c r="H13">
        <f t="shared" si="0"/>
        <v>210.91024999999996</v>
      </c>
    </row>
    <row r="14" spans="1:11">
      <c r="A14" s="109" t="s">
        <v>235</v>
      </c>
      <c r="B14" s="109">
        <f t="shared" ref="B14:H14" si="1">AVERAGE(B2:B13)</f>
        <v>224.93641666666664</v>
      </c>
      <c r="C14" s="109">
        <f t="shared" si="1"/>
        <v>218.08625000000004</v>
      </c>
      <c r="D14" s="109">
        <f t="shared" si="1"/>
        <v>214.57425000000001</v>
      </c>
      <c r="E14" s="109">
        <f t="shared" si="1"/>
        <v>214.93333333333337</v>
      </c>
      <c r="F14" s="109">
        <f t="shared" si="1"/>
        <v>207.70833333333334</v>
      </c>
      <c r="G14" s="109">
        <f t="shared" si="1"/>
        <v>201.60000000000002</v>
      </c>
      <c r="H14" s="109">
        <f t="shared" si="1"/>
        <v>209.70397916666664</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dimension ref="A1:H14"/>
  <sheetViews>
    <sheetView workbookViewId="0">
      <selection activeCell="B14" sqref="B14"/>
    </sheetView>
  </sheetViews>
  <sheetFormatPr defaultRowHeight="12.75"/>
  <sheetData>
    <row r="1" spans="1:8">
      <c r="A1" s="109"/>
      <c r="B1" s="109">
        <v>2011</v>
      </c>
      <c r="C1" s="109">
        <v>2010</v>
      </c>
      <c r="D1" s="109">
        <v>2009</v>
      </c>
      <c r="E1" s="109">
        <v>2008</v>
      </c>
      <c r="F1" s="109">
        <v>2007</v>
      </c>
      <c r="G1" s="109"/>
      <c r="H1" s="109"/>
    </row>
    <row r="2" spans="1:8" ht="15">
      <c r="A2" s="109" t="s">
        <v>224</v>
      </c>
      <c r="B2" s="126">
        <v>185.5</v>
      </c>
      <c r="C2" s="126">
        <v>179.4</v>
      </c>
      <c r="D2" s="126">
        <v>171.2</v>
      </c>
      <c r="E2" s="126">
        <v>173.4</v>
      </c>
      <c r="F2" s="126">
        <v>160.6</v>
      </c>
      <c r="H2" s="129" t="s">
        <v>242</v>
      </c>
    </row>
    <row r="3" spans="1:8">
      <c r="A3" s="109" t="s">
        <v>225</v>
      </c>
      <c r="B3" s="127">
        <v>188.5</v>
      </c>
      <c r="C3" s="127">
        <v>178.5</v>
      </c>
      <c r="D3" s="127">
        <v>171.1</v>
      </c>
      <c r="E3" s="127">
        <v>174</v>
      </c>
      <c r="F3" s="127">
        <v>162.6</v>
      </c>
    </row>
    <row r="4" spans="1:8">
      <c r="A4" s="109" t="s">
        <v>226</v>
      </c>
      <c r="B4" s="126">
        <v>189.8</v>
      </c>
      <c r="C4" s="126">
        <v>179.9</v>
      </c>
      <c r="D4" s="126">
        <v>169.5</v>
      </c>
      <c r="E4" s="126">
        <v>175.6</v>
      </c>
      <c r="F4" s="126">
        <v>164.2</v>
      </c>
    </row>
    <row r="5" spans="1:8">
      <c r="A5" s="109" t="s">
        <v>227</v>
      </c>
      <c r="B5" s="127">
        <v>191.3</v>
      </c>
      <c r="C5" s="127">
        <v>179.7</v>
      </c>
      <c r="D5" s="127">
        <v>170.2</v>
      </c>
      <c r="E5" s="127">
        <v>176.1</v>
      </c>
      <c r="F5" s="127">
        <v>165.6</v>
      </c>
    </row>
    <row r="6" spans="1:8">
      <c r="A6" s="109" t="s">
        <v>113</v>
      </c>
      <c r="B6" s="126">
        <v>191.7</v>
      </c>
      <c r="C6" s="126">
        <v>179.1</v>
      </c>
      <c r="D6" s="126">
        <v>170.5</v>
      </c>
      <c r="E6" s="126">
        <v>178.6</v>
      </c>
      <c r="F6" s="126">
        <v>166.7</v>
      </c>
    </row>
    <row r="7" spans="1:8">
      <c r="A7" s="109" t="s">
        <v>228</v>
      </c>
      <c r="B7" s="127">
        <v>191</v>
      </c>
      <c r="C7" s="127">
        <v>178.3</v>
      </c>
      <c r="D7" s="127">
        <v>173.4</v>
      </c>
      <c r="E7" s="127">
        <v>181.7</v>
      </c>
      <c r="F7" s="127">
        <v>166.8</v>
      </c>
    </row>
    <row r="8" spans="1:8">
      <c r="A8" s="109" t="s">
        <v>229</v>
      </c>
      <c r="B8" s="126">
        <v>191.2</v>
      </c>
      <c r="C8" s="126">
        <v>178.5</v>
      </c>
      <c r="D8" s="126">
        <v>171.4</v>
      </c>
      <c r="E8" s="126">
        <v>183.9</v>
      </c>
      <c r="F8" s="126">
        <v>167.9</v>
      </c>
    </row>
    <row r="9" spans="1:8">
      <c r="A9" s="109" t="s">
        <v>230</v>
      </c>
      <c r="B9" s="127">
        <v>191.4</v>
      </c>
      <c r="C9" s="127">
        <v>179.7</v>
      </c>
      <c r="D9" s="127">
        <v>174.1</v>
      </c>
      <c r="E9" s="127">
        <v>182.5</v>
      </c>
      <c r="F9" s="127">
        <v>166.1</v>
      </c>
    </row>
    <row r="10" spans="1:8">
      <c r="A10" s="109" t="s">
        <v>231</v>
      </c>
      <c r="B10" s="126">
        <v>192.9</v>
      </c>
      <c r="C10" s="126">
        <v>180.2</v>
      </c>
      <c r="D10" s="126">
        <v>173.3</v>
      </c>
      <c r="E10" s="126">
        <v>182.3</v>
      </c>
      <c r="F10" s="126">
        <v>167</v>
      </c>
    </row>
    <row r="11" spans="1:8">
      <c r="A11" s="109" t="s">
        <v>232</v>
      </c>
      <c r="B11" s="127">
        <v>192.3</v>
      </c>
      <c r="C11" s="127">
        <v>181.3</v>
      </c>
      <c r="D11" s="127">
        <v>173.6</v>
      </c>
      <c r="E11" s="127">
        <v>177.6</v>
      </c>
      <c r="F11" s="127">
        <v>167.9</v>
      </c>
    </row>
    <row r="12" spans="1:8">
      <c r="A12" s="109" t="s">
        <v>233</v>
      </c>
      <c r="B12" s="126">
        <v>192.8</v>
      </c>
      <c r="C12" s="126">
        <v>182.5</v>
      </c>
      <c r="D12" s="126">
        <v>176.2</v>
      </c>
      <c r="E12" s="126">
        <v>172.8</v>
      </c>
      <c r="F12" s="126">
        <v>172.3</v>
      </c>
    </row>
    <row r="13" spans="1:8">
      <c r="A13" s="109" t="s">
        <v>234</v>
      </c>
      <c r="B13" s="127">
        <v>192.6</v>
      </c>
      <c r="C13" s="127">
        <v>184.1</v>
      </c>
      <c r="D13" s="127">
        <v>177.1</v>
      </c>
      <c r="E13" s="127">
        <v>169.7</v>
      </c>
      <c r="F13" s="127">
        <v>171.4</v>
      </c>
    </row>
    <row r="14" spans="1:8">
      <c r="A14" s="109" t="s">
        <v>235</v>
      </c>
      <c r="B14" s="109">
        <f>AVERAGE(B2:B13)</f>
        <v>190.91666666666666</v>
      </c>
      <c r="C14" s="109">
        <f t="shared" ref="C14:F14" si="0">AVERAGE(C2:C13)</f>
        <v>180.10000000000002</v>
      </c>
      <c r="D14" s="109">
        <f t="shared" si="0"/>
        <v>172.63333333333333</v>
      </c>
      <c r="E14" s="109">
        <f t="shared" si="0"/>
        <v>177.35</v>
      </c>
      <c r="F14" s="109">
        <f t="shared" si="0"/>
        <v>166.59166666666667</v>
      </c>
    </row>
  </sheetData>
  <pageMargins left="0.7" right="0.7" top="0.75" bottom="0.75" header="0.3" footer="0.3"/>
  <pageSetup orientation="portrait" r:id="rId1"/>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D29" sqref="D29:D52"/>
    </sheetView>
  </sheetViews>
  <sheetFormatPr defaultRowHeight="12.75"/>
  <cols>
    <col min="1" max="1" width="10.140625" bestFit="1" customWidth="1"/>
  </cols>
  <sheetData>
    <row r="1" spans="1:4">
      <c r="A1" s="176">
        <f>'Soy Meal'!C3</f>
        <v>40910</v>
      </c>
      <c r="B1">
        <f>'Soy Meal'!D3</f>
        <v>313.3</v>
      </c>
      <c r="C1">
        <f>'Soybean Oil_Weekly'!D3</f>
        <v>0.52029999999999998</v>
      </c>
      <c r="D1">
        <f>(C1/B1)*100</f>
        <v>0.16607085860197893</v>
      </c>
    </row>
    <row r="2" spans="1:4">
      <c r="A2" s="176">
        <f>'Soy Meal'!C4</f>
        <v>40917</v>
      </c>
      <c r="B2">
        <f>'Soy Meal'!D4</f>
        <v>311.36</v>
      </c>
      <c r="C2">
        <f>'Soybean Oil_Weekly'!D4</f>
        <v>0.51449999999999996</v>
      </c>
      <c r="D2">
        <f t="shared" ref="D2:D52" si="0">(C2/B2)*100</f>
        <v>0.16524280575539566</v>
      </c>
    </row>
    <row r="3" spans="1:4">
      <c r="A3" s="176">
        <f>'Soy Meal'!C5</f>
        <v>40924</v>
      </c>
      <c r="B3">
        <f>'Soy Meal'!D5</f>
        <v>312.52999999999997</v>
      </c>
      <c r="C3">
        <f>'Soybean Oil_Weekly'!D5</f>
        <v>0.50670000000000004</v>
      </c>
      <c r="D3">
        <f t="shared" si="0"/>
        <v>0.16212843567017568</v>
      </c>
    </row>
    <row r="4" spans="1:4">
      <c r="A4" s="176">
        <f>'Soy Meal'!C6</f>
        <v>40931</v>
      </c>
      <c r="B4">
        <f>'Soy Meal'!D6</f>
        <v>322.27999999999997</v>
      </c>
      <c r="C4">
        <f>'Soybean Oil_Weekly'!D6</f>
        <v>0.51539999999999997</v>
      </c>
      <c r="D4">
        <f t="shared" si="0"/>
        <v>0.1599230482809979</v>
      </c>
    </row>
    <row r="5" spans="1:4">
      <c r="A5" s="176">
        <f>'Soy Meal'!C7</f>
        <v>40938</v>
      </c>
      <c r="B5">
        <f>'Soy Meal'!D7</f>
        <v>321.26</v>
      </c>
      <c r="C5">
        <f>'Soybean Oil_Weekly'!D7</f>
        <v>0.51029999999999998</v>
      </c>
      <c r="D5">
        <f t="shared" si="0"/>
        <v>0.15884330448857623</v>
      </c>
    </row>
    <row r="6" spans="1:4">
      <c r="A6" s="176">
        <f>'Soy Meal'!C8</f>
        <v>40945</v>
      </c>
      <c r="B6">
        <f>'Soy Meal'!D8</f>
        <v>323.12</v>
      </c>
      <c r="C6">
        <f>'Soybean Oil_Weekly'!D8</f>
        <v>0.52400000000000002</v>
      </c>
      <c r="D6">
        <f t="shared" si="0"/>
        <v>0.16216885367665265</v>
      </c>
    </row>
    <row r="7" spans="1:4">
      <c r="A7" s="176">
        <f>'Soy Meal'!C9</f>
        <v>40952</v>
      </c>
      <c r="B7">
        <f>'Soy Meal'!D9</f>
        <v>331.34</v>
      </c>
      <c r="C7">
        <f>'Soybean Oil_Weekly'!D9</f>
        <v>0.53169999999999995</v>
      </c>
      <c r="D7">
        <f t="shared" si="0"/>
        <v>0.16046960825737913</v>
      </c>
    </row>
    <row r="8" spans="1:4">
      <c r="A8" s="176">
        <f>'Soy Meal'!C10</f>
        <v>40959</v>
      </c>
      <c r="B8">
        <f>'Soy Meal'!D10</f>
        <v>332</v>
      </c>
      <c r="C8">
        <f>'Soybean Oil_Weekly'!D10</f>
        <v>0.54190000000000005</v>
      </c>
      <c r="D8">
        <f t="shared" si="0"/>
        <v>0.16322289156626507</v>
      </c>
    </row>
    <row r="9" spans="1:4">
      <c r="A9" s="176">
        <f>'Soy Meal'!C11</f>
        <v>40966</v>
      </c>
      <c r="B9">
        <f>'Soy Meal'!D11</f>
        <v>349.92</v>
      </c>
      <c r="C9">
        <f>'Soybean Oil_Weekly'!D11</f>
        <v>0.5413</v>
      </c>
      <c r="D9">
        <f t="shared" si="0"/>
        <v>0.15469250114311842</v>
      </c>
    </row>
    <row r="10" spans="1:4">
      <c r="A10" s="176">
        <f>'Soy Meal'!C12</f>
        <v>40973</v>
      </c>
      <c r="B10">
        <f>'Soy Meal'!D12</f>
        <v>360.4</v>
      </c>
      <c r="C10">
        <f>'Soybean Oil_Weekly'!D12</f>
        <v>0.53180000000000005</v>
      </c>
      <c r="D10">
        <f t="shared" si="0"/>
        <v>0.14755826859045507</v>
      </c>
    </row>
    <row r="11" spans="1:4">
      <c r="A11" s="176">
        <f>'Soy Meal'!C13</f>
        <v>40980</v>
      </c>
      <c r="B11">
        <f>'Soy Meal'!D13</f>
        <v>367.04</v>
      </c>
      <c r="C11">
        <f>'Soybean Oil_Weekly'!D13</f>
        <v>0.54790000000000005</v>
      </c>
      <c r="D11">
        <f t="shared" si="0"/>
        <v>0.149275283347864</v>
      </c>
    </row>
    <row r="12" spans="1:4">
      <c r="A12" s="176">
        <f>'Soy Meal'!C14</f>
        <v>40987</v>
      </c>
      <c r="B12">
        <f>'Soy Meal'!D14</f>
        <v>369.88</v>
      </c>
      <c r="C12">
        <f>'Soybean Oil_Weekly'!D14</f>
        <v>0.54590000000000005</v>
      </c>
      <c r="D12">
        <f t="shared" si="0"/>
        <v>0.14758840705093546</v>
      </c>
    </row>
    <row r="13" spans="1:4">
      <c r="A13" s="176">
        <f>'Soy Meal'!C15</f>
        <v>40994</v>
      </c>
      <c r="B13">
        <f>'Soy Meal'!D15</f>
        <v>379.06</v>
      </c>
      <c r="C13">
        <f>'Soybean Oil_Weekly'!D15</f>
        <v>0.54759999999999998</v>
      </c>
      <c r="D13">
        <f t="shared" si="0"/>
        <v>0.14446261805518915</v>
      </c>
    </row>
    <row r="14" spans="1:4">
      <c r="A14" s="176">
        <f>'Soy Meal'!C16</f>
        <v>41001</v>
      </c>
      <c r="B14">
        <f>'Soy Meal'!D16</f>
        <v>389.94</v>
      </c>
      <c r="C14">
        <f>'Soybean Oil_Weekly'!D16</f>
        <v>0.56269999999999998</v>
      </c>
      <c r="D14">
        <f t="shared" si="0"/>
        <v>0.14430425193619531</v>
      </c>
    </row>
    <row r="15" spans="1:4">
      <c r="A15" s="176">
        <f>'Soy Meal'!C17</f>
        <v>41008</v>
      </c>
      <c r="B15">
        <f>'Soy Meal'!D17</f>
        <v>391.16</v>
      </c>
      <c r="C15">
        <f>'Soybean Oil_Weekly'!D17</f>
        <v>0.56779999999999997</v>
      </c>
      <c r="D15">
        <f t="shared" si="0"/>
        <v>0.14515799161468451</v>
      </c>
    </row>
    <row r="16" spans="1:4">
      <c r="A16" s="176">
        <f>'Soy Meal'!C18</f>
        <v>41015</v>
      </c>
      <c r="B16">
        <f>'Soy Meal'!D18</f>
        <v>394.74</v>
      </c>
      <c r="C16">
        <f>'Soybean Oil_Weekly'!D18</f>
        <v>0.55520000000000003</v>
      </c>
      <c r="D16">
        <f t="shared" si="0"/>
        <v>0.14064954147033493</v>
      </c>
    </row>
    <row r="17" spans="1:4">
      <c r="A17" s="176">
        <f>'Soy Meal'!C19</f>
        <v>41022</v>
      </c>
      <c r="B17">
        <f>'Soy Meal'!D19</f>
        <v>414.56</v>
      </c>
      <c r="C17">
        <f>'Soybean Oil_Weekly'!D19</f>
        <v>0.55320000000000003</v>
      </c>
      <c r="D17">
        <f t="shared" si="0"/>
        <v>0.13344268622153607</v>
      </c>
    </row>
    <row r="18" spans="1:4">
      <c r="A18" s="176">
        <f>'Soy Meal'!C20</f>
        <v>41029</v>
      </c>
      <c r="B18">
        <f>'Soy Meal'!D20</f>
        <v>430.52</v>
      </c>
      <c r="C18">
        <f>'Soybean Oil_Weekly'!D20</f>
        <v>0.54120000000000001</v>
      </c>
      <c r="D18">
        <f t="shared" si="0"/>
        <v>0.12570844560066899</v>
      </c>
    </row>
    <row r="19" spans="1:4">
      <c r="A19" s="176">
        <f>'Soy Meal'!C21</f>
        <v>41036</v>
      </c>
      <c r="B19">
        <f>'Soy Meal'!D21</f>
        <v>418.32</v>
      </c>
      <c r="C19">
        <f>'Soybean Oil_Weekly'!D21</f>
        <v>0.5272</v>
      </c>
      <c r="D19">
        <f t="shared" si="0"/>
        <v>0.12602792120864412</v>
      </c>
    </row>
    <row r="20" spans="1:4">
      <c r="A20" s="176">
        <f>'Soy Meal'!C22</f>
        <v>41043</v>
      </c>
      <c r="B20">
        <f>'Soy Meal'!D22</f>
        <v>418.32</v>
      </c>
      <c r="C20">
        <f>'Soybean Oil_Weekly'!D22</f>
        <v>0.50849999999999995</v>
      </c>
      <c r="D20">
        <f t="shared" si="0"/>
        <v>0.12155765920826161</v>
      </c>
    </row>
    <row r="21" spans="1:4">
      <c r="A21" s="176">
        <f>'Soy Meal'!C23</f>
        <v>41050</v>
      </c>
      <c r="B21">
        <f>'Soy Meal'!D23</f>
        <v>409.48</v>
      </c>
      <c r="C21">
        <f>'Soybean Oil_Weekly'!D23</f>
        <v>0.49969999999999998</v>
      </c>
      <c r="D21">
        <f t="shared" si="0"/>
        <v>0.12203282211585423</v>
      </c>
    </row>
    <row r="22" spans="1:4">
      <c r="A22" s="176">
        <f>'Soy Meal'!C24</f>
        <v>41057</v>
      </c>
      <c r="B22">
        <f>'Soy Meal'!D24</f>
        <v>402.85</v>
      </c>
      <c r="C22">
        <f>'Soybean Oil_Weekly'!D24</f>
        <v>0.49409999999999998</v>
      </c>
      <c r="D22">
        <f t="shared" si="0"/>
        <v>0.12265111083529848</v>
      </c>
    </row>
    <row r="23" spans="1:4">
      <c r="A23" s="176">
        <f>'Soy Meal'!C25</f>
        <v>41064</v>
      </c>
      <c r="B23">
        <f>'Soy Meal'!D25</f>
        <v>413.2</v>
      </c>
      <c r="C23">
        <f>'Soybean Oil_Weekly'!D25</f>
        <v>0.49180000000000001</v>
      </c>
      <c r="D23">
        <f t="shared" si="0"/>
        <v>0.11902226524685383</v>
      </c>
    </row>
    <row r="24" spans="1:4">
      <c r="A24" s="176">
        <f>'Soy Meal'!C26</f>
        <v>41071</v>
      </c>
      <c r="B24">
        <f>'Soy Meal'!D26</f>
        <v>421.92</v>
      </c>
      <c r="C24">
        <f>'Soybean Oil_Weekly'!D26</f>
        <v>0.49</v>
      </c>
      <c r="D24">
        <f t="shared" si="0"/>
        <v>0.11613576033371255</v>
      </c>
    </row>
    <row r="25" spans="1:4">
      <c r="A25" s="176">
        <f>'Soy Meal'!C27</f>
        <v>41078</v>
      </c>
      <c r="B25">
        <f>'Soy Meal'!D27</f>
        <v>423.84</v>
      </c>
      <c r="C25">
        <f>'Soybean Oil_Weekly'!D27</f>
        <v>0.49909999999999999</v>
      </c>
      <c r="D25">
        <f t="shared" si="0"/>
        <v>0.1177567006417516</v>
      </c>
    </row>
    <row r="26" spans="1:4">
      <c r="A26" s="176">
        <f>'Soy Meal'!C28</f>
        <v>41085</v>
      </c>
      <c r="B26">
        <f>'Soy Meal'!D28</f>
        <v>429.9</v>
      </c>
      <c r="C26">
        <f>'Soybean Oil_Weekly'!D28</f>
        <v>0.5131</v>
      </c>
      <c r="D26">
        <f t="shared" si="0"/>
        <v>0.11935333798557804</v>
      </c>
    </row>
    <row r="27" spans="1:4">
      <c r="A27" s="176">
        <f>'Soy Meal'!C29</f>
        <v>41092</v>
      </c>
      <c r="B27">
        <f>'Soy Meal'!D29</f>
        <v>460.63</v>
      </c>
      <c r="C27">
        <f>'Soybean Oil_Weekly'!D29</f>
        <v>0.53139999999999998</v>
      </c>
      <c r="D27">
        <f t="shared" si="0"/>
        <v>0.11536374096346308</v>
      </c>
    </row>
    <row r="28" spans="1:4">
      <c r="A28" s="176">
        <f>'Soy Meal'!C30</f>
        <v>41099</v>
      </c>
      <c r="B28">
        <f>'Soy Meal'!D30</f>
        <v>479.72</v>
      </c>
      <c r="C28">
        <f>'Soybean Oil_Weekly'!D30</f>
        <v>0.53820000000000001</v>
      </c>
      <c r="D28">
        <f t="shared" si="0"/>
        <v>0.11219044442591511</v>
      </c>
    </row>
    <row r="29" spans="1:4">
      <c r="A29" s="176">
        <f>'Soy Meal'!C31</f>
        <v>41106</v>
      </c>
      <c r="B29">
        <f>'Soy Meal'!D31</f>
        <v>514.05999999999995</v>
      </c>
      <c r="C29">
        <f>'Soybean Oil_Weekly'!D31</f>
        <v>0.54310000000000003</v>
      </c>
      <c r="D29">
        <f t="shared" si="0"/>
        <v>0.10564914601408398</v>
      </c>
    </row>
    <row r="30" spans="1:4">
      <c r="A30" s="176">
        <f>'Soy Meal'!C32</f>
        <v>41113</v>
      </c>
      <c r="B30">
        <f>'Soy Meal'!D32</f>
        <v>521.82000000000005</v>
      </c>
      <c r="C30">
        <f>'Soybean Oil_Weekly'!D32</f>
        <v>0.52259999999999995</v>
      </c>
      <c r="D30">
        <f t="shared" si="0"/>
        <v>0.10014947683109116</v>
      </c>
    </row>
    <row r="31" spans="1:4">
      <c r="A31" s="176">
        <f>'Soy Meal'!C33</f>
        <v>41120</v>
      </c>
      <c r="B31">
        <f>'Soy Meal'!D33</f>
        <v>536.70000000000005</v>
      </c>
      <c r="C31">
        <f>'Soybean Oil_Weekly'!D33</f>
        <v>0.52090000000000003</v>
      </c>
      <c r="D31">
        <f t="shared" si="0"/>
        <v>9.7056083473076205E-2</v>
      </c>
    </row>
    <row r="32" spans="1:4">
      <c r="A32" s="176">
        <f>'Soy Meal'!C34</f>
        <v>41127</v>
      </c>
      <c r="B32">
        <f>'Soy Meal'!D34</f>
        <v>527.12</v>
      </c>
      <c r="C32">
        <f>'Soybean Oil_Weekly'!D34</f>
        <v>0.52070000000000005</v>
      </c>
      <c r="D32">
        <f t="shared" si="0"/>
        <v>9.8782061010775551E-2</v>
      </c>
    </row>
    <row r="33" spans="1:9">
      <c r="A33" s="176">
        <f>'Soy Meal'!C35</f>
        <v>41134</v>
      </c>
      <c r="B33">
        <f>'Soy Meal'!D35</f>
        <v>518.41999999999996</v>
      </c>
      <c r="C33">
        <f>'Soybean Oil_Weekly'!D35</f>
        <v>0.52990000000000004</v>
      </c>
      <c r="D33">
        <f t="shared" si="0"/>
        <v>0.10221442073994061</v>
      </c>
    </row>
    <row r="34" spans="1:9">
      <c r="A34" s="176">
        <f>'Soy Meal'!C36</f>
        <v>41141</v>
      </c>
      <c r="B34">
        <f>'Soy Meal'!D36</f>
        <v>534.62</v>
      </c>
      <c r="C34">
        <f>'Soybean Oil_Weekly'!D36</f>
        <v>0.55600000000000005</v>
      </c>
      <c r="D34">
        <f t="shared" si="0"/>
        <v>0.10399910216602447</v>
      </c>
    </row>
    <row r="35" spans="1:9">
      <c r="A35" s="176">
        <f>'Soy Meal'!C37</f>
        <v>41148</v>
      </c>
      <c r="B35">
        <f>'Soy Meal'!D37</f>
        <v>540.9</v>
      </c>
      <c r="C35">
        <f>'Soybean Oil_Weekly'!D37</f>
        <v>0.56259999999999999</v>
      </c>
      <c r="D35">
        <f t="shared" si="0"/>
        <v>0.10401183213163247</v>
      </c>
    </row>
    <row r="36" spans="1:9">
      <c r="A36" s="176">
        <f>'Soy Meal'!C38</f>
        <v>41155</v>
      </c>
      <c r="B36">
        <f>'Soy Meal'!D38</f>
        <v>534.20000000000005</v>
      </c>
      <c r="C36">
        <f>'Soybean Oil_Weekly'!D38</f>
        <v>0.56950000000000001</v>
      </c>
      <c r="D36">
        <f t="shared" si="0"/>
        <v>0.10660801198053163</v>
      </c>
    </row>
    <row r="37" spans="1:9">
      <c r="A37" s="176">
        <f>'Soy Meal'!C39</f>
        <v>41162</v>
      </c>
      <c r="B37">
        <f>'Soy Meal'!D39</f>
        <v>528.70000000000005</v>
      </c>
      <c r="C37">
        <f>'Soybean Oil_Weekly'!D39</f>
        <v>0.56120000000000003</v>
      </c>
      <c r="D37">
        <f t="shared" si="0"/>
        <v>0.1061471533951201</v>
      </c>
    </row>
    <row r="38" spans="1:9">
      <c r="A38" s="176">
        <f>'Soy Meal'!C40</f>
        <v>41169</v>
      </c>
      <c r="B38">
        <f>'Soy Meal'!D40</f>
        <v>492.28</v>
      </c>
      <c r="C38">
        <f>'Soybean Oil_Weekly'!D40</f>
        <v>0.54959999999999998</v>
      </c>
      <c r="D38">
        <f t="shared" si="0"/>
        <v>0.1116437799626229</v>
      </c>
    </row>
    <row r="39" spans="1:9">
      <c r="A39" s="176">
        <f>'Soy Meal'!C41</f>
        <v>41176</v>
      </c>
      <c r="B39">
        <f>'Soy Meal'!D41</f>
        <v>480.4</v>
      </c>
      <c r="C39">
        <f>'Soybean Oil_Weekly'!D41</f>
        <v>0.52559999999999996</v>
      </c>
      <c r="D39">
        <f t="shared" si="0"/>
        <v>0.10940882597835137</v>
      </c>
    </row>
    <row r="40" spans="1:9">
      <c r="A40" s="176">
        <f>'Soy Meal'!C42</f>
        <v>41183</v>
      </c>
      <c r="B40">
        <f>'Soy Meal'!D42</f>
        <v>469.8</v>
      </c>
      <c r="C40">
        <f>'Soybean Oil_Weekly'!D42</f>
        <v>0.50619999999999998</v>
      </c>
      <c r="D40">
        <f t="shared" si="0"/>
        <v>0.10774797786292037</v>
      </c>
    </row>
    <row r="41" spans="1:9">
      <c r="A41" s="176">
        <f>'Soy Meal'!C43</f>
        <v>41190</v>
      </c>
      <c r="B41">
        <f>'Soy Meal'!D43</f>
        <v>474.92</v>
      </c>
      <c r="C41">
        <f>'Soybean Oil_Weekly'!D43</f>
        <v>0.50600000000000001</v>
      </c>
      <c r="D41">
        <f t="shared" si="0"/>
        <v>0.10654426008590921</v>
      </c>
    </row>
    <row r="42" spans="1:9">
      <c r="A42" s="176">
        <f>'Soy Meal'!C44</f>
        <v>41197</v>
      </c>
      <c r="B42">
        <f>'Soy Meal'!D44</f>
        <v>0</v>
      </c>
      <c r="C42">
        <f>'Soybean Oil_Weekly'!D44</f>
        <v>0</v>
      </c>
      <c r="D42" t="e">
        <f t="shared" si="0"/>
        <v>#DIV/0!</v>
      </c>
      <c r="I42" s="177"/>
    </row>
    <row r="43" spans="1:9">
      <c r="A43" s="176">
        <f>'Soy Meal'!C45</f>
        <v>41204</v>
      </c>
      <c r="B43">
        <f>'Soy Meal'!D45</f>
        <v>0</v>
      </c>
      <c r="C43">
        <f>'Soybean Oil_Weekly'!D45</f>
        <v>0</v>
      </c>
      <c r="D43" t="e">
        <f t="shared" si="0"/>
        <v>#DIV/0!</v>
      </c>
      <c r="I43" s="177"/>
    </row>
    <row r="44" spans="1:9">
      <c r="A44" s="176">
        <f>'Soy Meal'!C46</f>
        <v>41211</v>
      </c>
      <c r="B44">
        <f>'Soy Meal'!D46</f>
        <v>0</v>
      </c>
      <c r="C44">
        <f>'Soybean Oil_Weekly'!D46</f>
        <v>0</v>
      </c>
      <c r="D44" t="e">
        <f t="shared" si="0"/>
        <v>#DIV/0!</v>
      </c>
    </row>
    <row r="45" spans="1:9">
      <c r="A45" s="176">
        <f>'Soy Meal'!C47</f>
        <v>41218</v>
      </c>
      <c r="B45">
        <f>'Soy Meal'!D47</f>
        <v>0</v>
      </c>
      <c r="C45">
        <f>'Soybean Oil_Weekly'!D47</f>
        <v>0</v>
      </c>
      <c r="D45" t="e">
        <f t="shared" si="0"/>
        <v>#DIV/0!</v>
      </c>
    </row>
    <row r="46" spans="1:9">
      <c r="A46" s="176">
        <f>'Soy Meal'!C48</f>
        <v>41225</v>
      </c>
      <c r="B46">
        <f>'Soy Meal'!D48</f>
        <v>0</v>
      </c>
      <c r="C46">
        <f>'Soybean Oil_Weekly'!D48</f>
        <v>0</v>
      </c>
      <c r="D46" t="e">
        <f t="shared" si="0"/>
        <v>#DIV/0!</v>
      </c>
    </row>
    <row r="47" spans="1:9">
      <c r="A47" s="176">
        <f>'Soy Meal'!C49</f>
        <v>41232</v>
      </c>
      <c r="B47">
        <f>'Soy Meal'!D49</f>
        <v>0</v>
      </c>
      <c r="C47">
        <f>'Soybean Oil_Weekly'!D49</f>
        <v>0</v>
      </c>
      <c r="D47" t="e">
        <f t="shared" si="0"/>
        <v>#DIV/0!</v>
      </c>
    </row>
    <row r="48" spans="1:9">
      <c r="A48" s="176">
        <f>'Soy Meal'!C50</f>
        <v>41239</v>
      </c>
      <c r="B48">
        <f>'Soy Meal'!D50</f>
        <v>0</v>
      </c>
      <c r="C48">
        <f>'Soybean Oil_Weekly'!D50</f>
        <v>0</v>
      </c>
      <c r="D48" t="e">
        <f t="shared" si="0"/>
        <v>#DIV/0!</v>
      </c>
    </row>
    <row r="49" spans="1:4">
      <c r="A49" s="176">
        <f>'Soy Meal'!C51</f>
        <v>41246</v>
      </c>
      <c r="B49">
        <f>'Soy Meal'!D51</f>
        <v>0</v>
      </c>
      <c r="C49">
        <f>'Soybean Oil_Weekly'!D51</f>
        <v>0</v>
      </c>
      <c r="D49" t="e">
        <f t="shared" si="0"/>
        <v>#DIV/0!</v>
      </c>
    </row>
    <row r="50" spans="1:4">
      <c r="A50" s="176">
        <f>'Soy Meal'!C52</f>
        <v>41253</v>
      </c>
      <c r="B50">
        <f>'Soy Meal'!D52</f>
        <v>0</v>
      </c>
      <c r="C50">
        <f>'Soybean Oil_Weekly'!D52</f>
        <v>0</v>
      </c>
      <c r="D50" t="e">
        <f t="shared" si="0"/>
        <v>#DIV/0!</v>
      </c>
    </row>
    <row r="51" spans="1:4">
      <c r="A51" s="176">
        <f>'Soy Meal'!C53</f>
        <v>41260</v>
      </c>
      <c r="B51">
        <f>'Soy Meal'!D53</f>
        <v>0</v>
      </c>
      <c r="C51">
        <f>'Soybean Oil_Weekly'!D53</f>
        <v>0</v>
      </c>
      <c r="D51" t="e">
        <f t="shared" si="0"/>
        <v>#DIV/0!</v>
      </c>
    </row>
    <row r="52" spans="1:4">
      <c r="A52" s="176">
        <f>'Soy Meal'!C54</f>
        <v>41267</v>
      </c>
      <c r="B52">
        <f>'Soy Meal'!D54</f>
        <v>0</v>
      </c>
      <c r="C52">
        <f>'Soybean Oil_Weekly'!D54</f>
        <v>0</v>
      </c>
      <c r="D52" t="e">
        <f t="shared" si="0"/>
        <v>#DIV/0!</v>
      </c>
    </row>
    <row r="53" spans="1:4">
      <c r="A53" s="176"/>
    </row>
    <row r="54" spans="1:4">
      <c r="A54" s="176"/>
    </row>
    <row r="55" spans="1:4">
      <c r="A55" s="176"/>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indexed="46"/>
    <pageSetUpPr fitToPage="1"/>
  </sheetPr>
  <dimension ref="A1:O2"/>
  <sheetViews>
    <sheetView zoomScaleNormal="100" workbookViewId="0">
      <selection activeCell="D189" sqref="D189:E190"/>
    </sheetView>
  </sheetViews>
  <sheetFormatPr defaultRowHeight="12.75"/>
  <sheetData>
    <row r="1" spans="1:15" ht="12.75" customHeight="1">
      <c r="A1" s="191" t="s">
        <v>11</v>
      </c>
      <c r="B1" s="191"/>
      <c r="C1" s="191"/>
      <c r="D1" s="191"/>
      <c r="E1" s="191"/>
      <c r="F1" s="191"/>
      <c r="G1" s="191"/>
      <c r="H1" s="191"/>
      <c r="I1" s="191"/>
      <c r="J1" s="191"/>
      <c r="K1" s="191"/>
      <c r="L1" s="75"/>
      <c r="M1" s="75"/>
      <c r="N1" s="75"/>
      <c r="O1" s="75"/>
    </row>
    <row r="2" spans="1:15" ht="12.75" customHeight="1">
      <c r="A2" s="191"/>
      <c r="B2" s="191"/>
      <c r="C2" s="191"/>
      <c r="D2" s="191"/>
      <c r="E2" s="191"/>
      <c r="F2" s="191"/>
      <c r="G2" s="191"/>
      <c r="H2" s="191"/>
      <c r="I2" s="191"/>
      <c r="J2" s="191"/>
      <c r="K2" s="191"/>
      <c r="L2" s="75"/>
      <c r="M2" s="75"/>
      <c r="N2" s="75"/>
      <c r="O2" s="75"/>
    </row>
  </sheetData>
  <mergeCells count="1">
    <mergeCell ref="A1:K2"/>
  </mergeCells>
  <phoneticPr fontId="3" type="noConversion"/>
  <printOptions horizontalCentered="1"/>
  <pageMargins left="0.75" right="0.75" top="1" bottom="1" header="0.5" footer="0.5"/>
  <pageSetup orientation="landscape" r:id="rId1"/>
  <headerFooter alignWithMargins="0">
    <oddFooter>&amp;L&amp;8stromberg.paul@corp.sysco.com&amp;R&amp;8&amp;P</oddFooter>
  </headerFooter>
  <drawing r:id="rId2"/>
  <legacyDrawing r:id="rId3"/>
  <controls>
    <mc:AlternateContent xmlns:mc="http://schemas.openxmlformats.org/markup-compatibility/2006">
      <mc:Choice Requires="x14">
        <control shapeId="34819" r:id="rId4" name="CommandButtonBarrel">
          <controlPr defaultSize="0" print="0" autoLine="0" autoPict="0" r:id="rId5">
            <anchor moveWithCells="1">
              <from>
                <xdr:col>11</xdr:col>
                <xdr:colOff>47625</xdr:colOff>
                <xdr:row>0</xdr:row>
                <xdr:rowOff>38100</xdr:rowOff>
              </from>
              <to>
                <xdr:col>12</xdr:col>
                <xdr:colOff>266700</xdr:colOff>
                <xdr:row>1</xdr:row>
                <xdr:rowOff>142875</xdr:rowOff>
              </to>
            </anchor>
          </controlPr>
        </control>
      </mc:Choice>
      <mc:Fallback>
        <control shapeId="34819" r:id="rId4" name="CommandButtonBarrel"/>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ats Commodities Market Reports" ma:contentTypeID="0x0101006F34E667DD81B04695A96442675F80E20800FEDFB57C16D97349B9E9B80EBED50FA7" ma:contentTypeVersion="727" ma:contentTypeDescription="" ma:contentTypeScope="" ma:versionID="6b83e2827176c60be68cf707c78222e7">
  <xsd:schema xmlns:xsd="http://www.w3.org/2001/XMLSchema" xmlns:xs="http://www.w3.org/2001/XMLSchema" xmlns:p="http://schemas.microsoft.com/office/2006/metadata/properties" xmlns:ns2="3c412406-ffde-463e-bf10-9f1c085841e5" xmlns:ns3="af8df24c-be62-40da-952f-8220f14338be" xmlns:ns4="4418493c-0372-48b1-a120-464fb2cf1a9c" targetNamespace="http://schemas.microsoft.com/office/2006/metadata/properties" ma:root="true" ma:fieldsID="bfa72574c3ea94b62768e23ab0b771f3" ns2:_="" ns3:_="" ns4:_="">
    <xsd:import namespace="3c412406-ffde-463e-bf10-9f1c085841e5"/>
    <xsd:import namespace="af8df24c-be62-40da-952f-8220f14338be"/>
    <xsd:import namespace="4418493c-0372-48b1-a120-464fb2cf1a9c"/>
    <xsd:element name="properties">
      <xsd:complexType>
        <xsd:sequence>
          <xsd:element name="documentManagement">
            <xsd:complexType>
              <xsd:all>
                <xsd:element ref="ns2:Published_x0020_by" minOccurs="0"/>
                <xsd:element ref="ns2:Brief_x0020_Description" minOccurs="0"/>
                <xsd:element ref="ns2:Date_x0020_of_x0020_Article"/>
                <xsd:element ref="ns3:Fats_x0020_Commodities"/>
                <xsd:element ref="ns2:_dlc_Exempt" minOccurs="0"/>
                <xsd:element ref="ns2:_dlc_ExpireDateSaved" minOccurs="0"/>
                <xsd:element ref="ns2:_dlc_ExpireDate" minOccurs="0"/>
                <xsd:element ref="ns4:Expiration_x0020_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412406-ffde-463e-bf10-9f1c085841e5" elementFormDefault="qualified">
    <xsd:import namespace="http://schemas.microsoft.com/office/2006/documentManagement/types"/>
    <xsd:import namespace="http://schemas.microsoft.com/office/infopath/2007/PartnerControls"/>
    <xsd:element name="Published_x0020_by" ma:index="2" nillable="true" ma:displayName="Published by" ma:internalName="Published_x0020_by">
      <xsd:simpleType>
        <xsd:restriction base="dms:Text">
          <xsd:maxLength value="255"/>
        </xsd:restriction>
      </xsd:simpleType>
    </xsd:element>
    <xsd:element name="Brief_x0020_Description" ma:index="3" nillable="true" ma:displayName="Description" ma:internalName="Brief_x0020_Description">
      <xsd:simpleType>
        <xsd:restriction base="dms:Note">
          <xsd:maxLength value="255"/>
        </xsd:restriction>
      </xsd:simpleType>
    </xsd:element>
    <xsd:element name="Date_x0020_of_x0020_Article" ma:index="4" ma:displayName="Date of Article" ma:format="DateOnly" ma:internalName="Date_x0020_of_x0020_Article">
      <xsd:simpleType>
        <xsd:restriction base="dms:DateTime"/>
      </xsd:simpleType>
    </xsd:element>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f8df24c-be62-40da-952f-8220f14338be" elementFormDefault="qualified">
    <xsd:import namespace="http://schemas.microsoft.com/office/2006/documentManagement/types"/>
    <xsd:import namespace="http://schemas.microsoft.com/office/infopath/2007/PartnerControls"/>
    <xsd:element name="Fats_x0020_Commodities" ma:index="11" ma:displayName="Fats &amp; Commodities Categories" ma:format="Dropdown" ma:internalName="Fats_x0020_Commodities">
      <xsd:simpleType>
        <xsd:restriction base="dms:Choice">
          <xsd:enumeration value="Bean Market News"/>
          <xsd:enumeration value="Flour Facts"/>
          <xsd:enumeration value="General Crop Reports"/>
          <xsd:enumeration value="Key Commodity Report"/>
          <xsd:enumeration value="Raw Material/Commodity Cost Tracking"/>
          <xsd:enumeration value="Refined Oils"/>
          <xsd:enumeration value="Rice Market News"/>
          <xsd:enumeration value="Sugar Market Update"/>
          <xsd:enumeration value="Ventura Information"/>
          <xsd:enumeration value="World Rice News"/>
        </xsd:restriction>
      </xsd:simpleType>
    </xsd:element>
  </xsd:schema>
  <xsd:schema xmlns:xsd="http://www.w3.org/2001/XMLSchema" xmlns:xs="http://www.w3.org/2001/XMLSchema" xmlns:dms="http://schemas.microsoft.com/office/2006/documentManagement/types" xmlns:pc="http://schemas.microsoft.com/office/infopath/2007/PartnerControls" targetNamespace="4418493c-0372-48b1-a120-464fb2cf1a9c" elementFormDefault="qualified">
    <xsd:import namespace="http://schemas.microsoft.com/office/2006/documentManagement/types"/>
    <xsd:import namespace="http://schemas.microsoft.com/office/infopath/2007/PartnerControls"/>
    <xsd:element name="Expiration_x0020__x0020_Date" ma:index="15" nillable="true" ma:displayName="Expiration  Date" ma:format="DateOnly" ma:internalName="Expiration_x0020__x0020_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Microsoft.Office.RecordsManagement.PolicyFeatures.ExpirationEventReceiver</Name>
    <Type>10001</Type>
    <SequenceNumber>101</SequenceNumber>
    <Assembly>Microsoft.Office.Policy, Version=12.0.0.0, Culture=neutral, PublicKeyToken=71e9bce111e9429c</Assembly>
    <Class>Microsoft.Office.RecordsManagement.Internal.UpdateExpireDate</Class>
    <Data/>
    <Filter/>
  </Receiver>
  <Receiver>
    <Name>Microsoft.Office.RecordsManagement.PolicyFeatures.ExpirationEventReceiver</Name>
    <Type>10002</Type>
    <SequenceNumber>102</SequenceNumber>
    <Assembly>Microsoft.Office.Policy, Version=12.0.0.0, Culture=neutral, PublicKeyToken=71e9bce111e9429c</Assembly>
    <Class>Microsoft.Office.RecordsManagement.Internal.UpdateExpireDate</Class>
    <Data/>
    <Filter/>
  </Receiver>
  <Receiver>
    <Name>Microsoft.Office.RecordsManagement.PolicyFeatures.ExpirationEventReceiver</Name>
    <Type>10004</Type>
    <SequenceNumber>103</SequenceNumber>
    <Assembly>Microsoft.Office.Policy, Version=12.0.0.0, Culture=neutral, PublicKeyToken=71e9bce111e9429c</Assembly>
    <Class>Microsoft.Office.RecordsManagement.Internal.UpdateExpireDate</Class>
    <Data/>
    <Filter/>
  </Receiver>
  <Receiver>
    <Name>Microsoft.Office.RecordsManagement.PolicyFeatures.ExpirationEventReceiver</Name>
    <Type>10006</Type>
    <SequenceNumber>104</SequenceNumber>
    <Assembly>Microsoft.Office.Policy, Version=12.0.0.0, Culture=neutral, PublicKeyToken=71e9bce111e9429c</Assembly>
    <Class>Microsoft.Office.RecordsManagement.Internal.UpdateExpireDate</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Fats_x0020_Commodities xmlns="af8df24c-be62-40da-952f-8220f14338be">Key Commodity Report</Fats_x0020_Commodities>
    <Brief_x0020_Description xmlns="3c412406-ffde-463e-bf10-9f1c085841e5">Key Commodity Report</Brief_x0020_Description>
    <Date_x0020_of_x0020_Article xmlns="3c412406-ffde-463e-bf10-9f1c085841e5">2010-11-08T07:00:00+00:00</Date_x0020_of_x0020_Article>
    <Published_x0020_by xmlns="3c412406-ffde-463e-bf10-9f1c085841e5">Paul Stromberg</Published_x0020_by>
    <_dlc_ExpireDateSaved xmlns="3c412406-ffde-463e-bf10-9f1c085841e5" xsi:nil="true"/>
    <_dlc_ExpireDate xmlns="3c412406-ffde-463e-bf10-9f1c085841e5">2011-05-08T06:00:00+00:00</_dlc_ExpireDate>
    <Expiration_x0020__x0020_Date xmlns="4418493c-0372-48b1-a120-464fb2cf1a9c" xsi:nil="true"/>
  </documentManagement>
</p:properties>
</file>

<file path=customXml/item5.xml><?xml version="1.0" encoding="utf-8"?>
<?mso-contentType ?>
<p:Policy xmlns:p="office.server.policy" id="" local="true">
  <p:Name>Market Reports</p:Name>
  <p:Description/>
  <p:Statement/>
  <p:PolicyItems>
    <p:PolicyItem featureId="Microsoft.Office.RecordsManagement.PolicyFeatures.Expiration">
      <p:Name>Expiration</p:Name>
      <p:Description>Automatic scheduling of content for processing, and expiry of content that has reached its due date.</p:Description>
      <p:CustomData>
        <data>
          <formula id="Microsoft.Office.RecordsManagement.PolicyFeatures.Expiration.Formula.BuiltIn">
            <number>6</number>
            <property>Date_x0020_of_x0020_Article</property>
            <period>months</period>
          </formula>
          <action type="action" id="Microsoft.Office.RecordsManagement.PolicyFeatures.Expiration.Action.MoveToRecycleBin"/>
        </data>
      </p:CustomData>
    </p:PolicyItem>
  </p:PolicyItems>
</p:Policy>
</file>

<file path=customXml/itemProps1.xml><?xml version="1.0" encoding="utf-8"?>
<ds:datastoreItem xmlns:ds="http://schemas.openxmlformats.org/officeDocument/2006/customXml" ds:itemID="{352BA873-BC07-4EED-9677-D5A063B666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412406-ffde-463e-bf10-9f1c085841e5"/>
    <ds:schemaRef ds:uri="af8df24c-be62-40da-952f-8220f14338be"/>
    <ds:schemaRef ds:uri="4418493c-0372-48b1-a120-464fb2cf1a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CB0A4E-9F25-4483-9909-7317BF989826}">
  <ds:schemaRefs>
    <ds:schemaRef ds:uri="http://schemas.microsoft.com/sharepoint/v3/contenttype/forms"/>
  </ds:schemaRefs>
</ds:datastoreItem>
</file>

<file path=customXml/itemProps3.xml><?xml version="1.0" encoding="utf-8"?>
<ds:datastoreItem xmlns:ds="http://schemas.openxmlformats.org/officeDocument/2006/customXml" ds:itemID="{2EDC6A65-5B81-4668-A061-38F41A47E90C}">
  <ds:schemaRefs>
    <ds:schemaRef ds:uri="http://schemas.microsoft.com/sharepoint/events"/>
  </ds:schemaRefs>
</ds:datastoreItem>
</file>

<file path=customXml/itemProps4.xml><?xml version="1.0" encoding="utf-8"?>
<ds:datastoreItem xmlns:ds="http://schemas.openxmlformats.org/officeDocument/2006/customXml" ds:itemID="{5BDAA0C2-16BC-4732-8133-F9C94BE4537E}">
  <ds:schemaRefs>
    <ds:schemaRef ds:uri="af8df24c-be62-40da-952f-8220f14338be"/>
    <ds:schemaRef ds:uri="3c412406-ffde-463e-bf10-9f1c085841e5"/>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4418493c-0372-48b1-a120-464fb2cf1a9c"/>
    <ds:schemaRef ds:uri="http://www.w3.org/XML/1998/namespace"/>
    <ds:schemaRef ds:uri="http://purl.org/dc/terms/"/>
  </ds:schemaRefs>
</ds:datastoreItem>
</file>

<file path=customXml/itemProps5.xml><?xml version="1.0" encoding="utf-8"?>
<ds:datastoreItem xmlns:ds="http://schemas.openxmlformats.org/officeDocument/2006/customXml" ds:itemID="{569A246A-6751-4B6B-8249-BA5B20F9BDE6}">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86</vt:i4>
      </vt:variant>
      <vt:variant>
        <vt:lpstr>Named Ranges</vt:lpstr>
      </vt:variant>
      <vt:variant>
        <vt:i4>3</vt:i4>
      </vt:variant>
    </vt:vector>
  </HeadingPairs>
  <TitlesOfParts>
    <vt:vector size="89" baseType="lpstr">
      <vt:lpstr>Updated Newsletter</vt:lpstr>
      <vt:lpstr>Corn_Chart</vt:lpstr>
      <vt:lpstr>Soybean_Chart</vt:lpstr>
      <vt:lpstr>Soybean Meal_Chart</vt:lpstr>
      <vt:lpstr>Soybean Oil_Chart</vt:lpstr>
      <vt:lpstr>Rough_Rice</vt:lpstr>
      <vt:lpstr>Wheat_Chart</vt:lpstr>
      <vt:lpstr>Coffee_Chart</vt:lpstr>
      <vt:lpstr>Barrel_Chart</vt:lpstr>
      <vt:lpstr>Block_Chart</vt:lpstr>
      <vt:lpstr>Milk_Chart</vt:lpstr>
      <vt:lpstr>Butter_Chart</vt:lpstr>
      <vt:lpstr>Cattle_Chart </vt:lpstr>
      <vt:lpstr>Ground_Chart</vt:lpstr>
      <vt:lpstr>Hog_Chart</vt:lpstr>
      <vt:lpstr>Pork Belly_Chart</vt:lpstr>
      <vt:lpstr>Chicken_Chart</vt:lpstr>
      <vt:lpstr>CornOil_Chart</vt:lpstr>
      <vt:lpstr>PeanutOil_Chart</vt:lpstr>
      <vt:lpstr>CrudeOil_Chart</vt:lpstr>
      <vt:lpstr>HeatingOil_Chart</vt:lpstr>
      <vt:lpstr>Diesel_Chart</vt:lpstr>
      <vt:lpstr>Gasoline_Chart</vt:lpstr>
      <vt:lpstr>Natural Gas_Chart</vt:lpstr>
      <vt:lpstr>Sugar #16</vt:lpstr>
      <vt:lpstr>Euro_Chart</vt:lpstr>
      <vt:lpstr>Canadian_Chart</vt:lpstr>
      <vt:lpstr>Chinese_Chart</vt:lpstr>
      <vt:lpstr>Thailand_Chart</vt:lpstr>
      <vt:lpstr>Norway_Chart</vt:lpstr>
      <vt:lpstr>Chile_Chart</vt:lpstr>
      <vt:lpstr>Vietnam_Chart</vt:lpstr>
      <vt:lpstr>India_Chart</vt:lpstr>
      <vt:lpstr>Peru_Chart</vt:lpstr>
      <vt:lpstr>Corn</vt:lpstr>
      <vt:lpstr>Soybeans</vt:lpstr>
      <vt:lpstr>Soy Meal</vt:lpstr>
      <vt:lpstr>Soybean Oil_Weekly</vt:lpstr>
      <vt:lpstr>Rough Rice</vt:lpstr>
      <vt:lpstr>Wheat</vt:lpstr>
      <vt:lpstr>Barrels</vt:lpstr>
      <vt:lpstr>Blocks</vt:lpstr>
      <vt:lpstr>Milk</vt:lpstr>
      <vt:lpstr>Butter</vt:lpstr>
      <vt:lpstr>Cattle</vt:lpstr>
      <vt:lpstr>Ground Beef</vt:lpstr>
      <vt:lpstr>Hog</vt:lpstr>
      <vt:lpstr>Pork Belly</vt:lpstr>
      <vt:lpstr>Chicken</vt:lpstr>
      <vt:lpstr>Corn Oil</vt:lpstr>
      <vt:lpstr>Peanut Oil</vt:lpstr>
      <vt:lpstr>Crude</vt:lpstr>
      <vt:lpstr>Heating_Oil</vt:lpstr>
      <vt:lpstr>Diesel</vt:lpstr>
      <vt:lpstr>Gas</vt:lpstr>
      <vt:lpstr>Nat Gas</vt:lpstr>
      <vt:lpstr>Euro</vt:lpstr>
      <vt:lpstr>British Pound</vt:lpstr>
      <vt:lpstr>Swiss Frank</vt:lpstr>
      <vt:lpstr>Canadian</vt:lpstr>
      <vt:lpstr>Chinese</vt:lpstr>
      <vt:lpstr>Currency Index</vt:lpstr>
      <vt:lpstr>Chile</vt:lpstr>
      <vt:lpstr>India</vt:lpstr>
      <vt:lpstr>Norway</vt:lpstr>
      <vt:lpstr>Peru</vt:lpstr>
      <vt:lpstr>Thailand</vt:lpstr>
      <vt:lpstr>Vietnam</vt:lpstr>
      <vt:lpstr>Sugar 16</vt:lpstr>
      <vt:lpstr>Coffee</vt:lpstr>
      <vt:lpstr>Sheet1</vt:lpstr>
      <vt:lpstr>Sheet2</vt:lpstr>
      <vt:lpstr>CPI_Month</vt:lpstr>
      <vt:lpstr>CPI</vt:lpstr>
      <vt:lpstr>PPI_Month</vt:lpstr>
      <vt:lpstr>PPI_Chart</vt:lpstr>
      <vt:lpstr>Newsletter</vt:lpstr>
      <vt:lpstr>World Food Index</vt:lpstr>
      <vt:lpstr>Month</vt:lpstr>
      <vt:lpstr>08Crude</vt:lpstr>
      <vt:lpstr>Sheet4</vt:lpstr>
      <vt:lpstr>Quote</vt:lpstr>
      <vt:lpstr>Sheet3</vt:lpstr>
      <vt:lpstr>CPI_tbl</vt:lpstr>
      <vt:lpstr>PPI_tbl</vt:lpstr>
      <vt:lpstr>Sheet5</vt:lpstr>
      <vt:lpstr>Newsletter!Print_Area</vt:lpstr>
      <vt:lpstr>'Updated Newsletter'!Print_Area</vt:lpstr>
      <vt:lpstr>'World Food Index'!Print_Area</vt:lpstr>
    </vt:vector>
  </TitlesOfParts>
  <Company>Sysco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Commodity Report</dc:title>
  <dc:creator>Paul Stromberg</dc:creator>
  <cp:lastModifiedBy>Stromberg, Paul 000</cp:lastModifiedBy>
  <cp:lastPrinted>2012-10-15T15:22:34Z</cp:lastPrinted>
  <dcterms:created xsi:type="dcterms:W3CDTF">2007-05-16T17:52:43Z</dcterms:created>
  <dcterms:modified xsi:type="dcterms:W3CDTF">2012-10-15T15:23:04Z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0x0101006F34E667DD81B04695A96442675F80E20800FEDFB57C16D97349B9E9B80EBED50FA7</vt:lpwstr>
  </property>
  <property fmtid="{D5CDD505-2E9C-101B-9397-08002B2CF9AE}" pid="3" name="ItemRetentionFormula">
    <vt:lpwstr>&lt;formula id="Microsoft.Office.RecordsManagement.PolicyFeatures.Expiration.Formula.BuiltIn"&gt;&lt;number&gt;6&lt;/number&gt;&lt;property&gt;Date_x005f_x0020_of_x005f_x0020_Article&lt;/property&gt;&lt;period&gt;months&lt;/period&gt;&lt;/formula&gt;</vt:lpwstr>
  </property>
  <property fmtid="{D5CDD505-2E9C-101B-9397-08002B2CF9AE}" pid="4" name="_dlc_policyId">
    <vt:lpwstr/>
  </property>
</Properties>
</file>